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№1 Л" sheetId="1" r:id="rId1"/>
  </sheets>
  <calcPr calcId="125725"/>
</workbook>
</file>

<file path=xl/calcChain.xml><?xml version="1.0" encoding="utf-8"?>
<calcChain xmlns="http://schemas.openxmlformats.org/spreadsheetml/2006/main">
  <c r="K158" i="1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H136"/>
  <c r="H134" s="1"/>
  <c r="H6" s="1"/>
  <c r="H4" s="1"/>
  <c r="K135"/>
  <c r="K134"/>
  <c r="J134"/>
  <c r="I134"/>
  <c r="G134"/>
  <c r="F134"/>
  <c r="E134"/>
  <c r="D134"/>
  <c r="C134"/>
  <c r="B134"/>
  <c r="K133"/>
  <c r="K132"/>
  <c r="K131"/>
  <c r="K130"/>
  <c r="K129"/>
  <c r="K128"/>
  <c r="K127"/>
  <c r="K126"/>
  <c r="K125"/>
  <c r="K124" s="1"/>
  <c r="J124"/>
  <c r="I124"/>
  <c r="H124"/>
  <c r="G124"/>
  <c r="F124"/>
  <c r="E124"/>
  <c r="D124"/>
  <c r="C124"/>
  <c r="B124"/>
  <c r="K123"/>
  <c r="K122"/>
  <c r="K121"/>
  <c r="K120"/>
  <c r="K119"/>
  <c r="K118"/>
  <c r="K117"/>
  <c r="K116"/>
  <c r="K115" s="1"/>
  <c r="J115"/>
  <c r="I115"/>
  <c r="H115"/>
  <c r="G115"/>
  <c r="F115"/>
  <c r="E115"/>
  <c r="D115"/>
  <c r="C115"/>
  <c r="B115"/>
  <c r="K114"/>
  <c r="K113"/>
  <c r="K112"/>
  <c r="K111"/>
  <c r="J110"/>
  <c r="I110"/>
  <c r="H110"/>
  <c r="G110"/>
  <c r="F110"/>
  <c r="E110"/>
  <c r="D110"/>
  <c r="C110"/>
  <c r="K110" s="1"/>
  <c r="B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J68"/>
  <c r="I68"/>
  <c r="H68"/>
  <c r="G68"/>
  <c r="F68"/>
  <c r="E68"/>
  <c r="D68"/>
  <c r="C68"/>
  <c r="B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J33"/>
  <c r="I33"/>
  <c r="H33"/>
  <c r="G33"/>
  <c r="F33"/>
  <c r="E33"/>
  <c r="D33"/>
  <c r="C33"/>
  <c r="B33"/>
  <c r="K32"/>
  <c r="H32"/>
  <c r="K31"/>
  <c r="H31"/>
  <c r="K30"/>
  <c r="K29"/>
  <c r="H29"/>
  <c r="D29"/>
  <c r="K28"/>
  <c r="H28"/>
  <c r="K27"/>
  <c r="K26" s="1"/>
  <c r="J26"/>
  <c r="I26"/>
  <c r="H26"/>
  <c r="G26"/>
  <c r="F26"/>
  <c r="E26"/>
  <c r="D26"/>
  <c r="C26"/>
  <c r="B26"/>
  <c r="K25"/>
  <c r="K24"/>
  <c r="K23" s="1"/>
  <c r="J23"/>
  <c r="I23"/>
  <c r="H23"/>
  <c r="G23"/>
  <c r="F23"/>
  <c r="E23"/>
  <c r="D23"/>
  <c r="C23"/>
  <c r="B23"/>
  <c r="K22"/>
  <c r="K21"/>
  <c r="K20"/>
  <c r="K19"/>
  <c r="J19"/>
  <c r="I19"/>
  <c r="H19"/>
  <c r="G19"/>
  <c r="F19"/>
  <c r="E19"/>
  <c r="D19"/>
  <c r="C19"/>
  <c r="B19"/>
  <c r="K18"/>
  <c r="K17"/>
  <c r="K16"/>
  <c r="J16"/>
  <c r="I16"/>
  <c r="H16"/>
  <c r="G16"/>
  <c r="F16"/>
  <c r="E16"/>
  <c r="D16"/>
  <c r="C16"/>
  <c r="B16"/>
  <c r="K15"/>
  <c r="D15"/>
  <c r="J14"/>
  <c r="I14"/>
  <c r="I6" s="1"/>
  <c r="H14"/>
  <c r="G14"/>
  <c r="F14"/>
  <c r="E14"/>
  <c r="D14"/>
  <c r="C14"/>
  <c r="K14" s="1"/>
  <c r="B14"/>
  <c r="K13"/>
  <c r="K12"/>
  <c r="K11"/>
  <c r="K10" s="1"/>
  <c r="J10"/>
  <c r="I10"/>
  <c r="H10"/>
  <c r="G10"/>
  <c r="F10"/>
  <c r="E10"/>
  <c r="D10"/>
  <c r="C10"/>
  <c r="B10"/>
  <c r="K9"/>
  <c r="K8"/>
  <c r="K7" s="1"/>
  <c r="K6" s="1"/>
  <c r="J7"/>
  <c r="I7"/>
  <c r="H7"/>
  <c r="G7"/>
  <c r="F7"/>
  <c r="E7"/>
  <c r="D7"/>
  <c r="C7"/>
  <c r="B7"/>
  <c r="J6"/>
  <c r="G6"/>
  <c r="F6"/>
  <c r="E6"/>
  <c r="D6"/>
  <c r="C6"/>
  <c r="B6"/>
  <c r="B4" s="1"/>
  <c r="D4"/>
</calcChain>
</file>

<file path=xl/sharedStrings.xml><?xml version="1.0" encoding="utf-8"?>
<sst xmlns="http://schemas.openxmlformats.org/spreadsheetml/2006/main" count="166" uniqueCount="165">
  <si>
    <t>Расшифровка к отчету об исполнении средств, выделяемых из бюджета субьекта и местного бюджета</t>
  </si>
  <si>
    <t>МБОУ ТСОШ №1</t>
  </si>
  <si>
    <t>на 01.01.2020 г.</t>
  </si>
  <si>
    <t>План обл. бюджет</t>
  </si>
  <si>
    <t>Областной бюджет</t>
  </si>
  <si>
    <t>План местн. бюджет</t>
  </si>
  <si>
    <t>Местный бюджет</t>
  </si>
  <si>
    <t>План обл. бюджет 612</t>
  </si>
  <si>
    <t>Областной бюджет 612</t>
  </si>
  <si>
    <t>план Местный 612</t>
  </si>
  <si>
    <t>Местный 612</t>
  </si>
  <si>
    <t>Внебюджет</t>
  </si>
  <si>
    <t>Итого расход</t>
  </si>
  <si>
    <t>Всего расходы</t>
  </si>
  <si>
    <t>+</t>
  </si>
  <si>
    <t>Всего код 211</t>
  </si>
  <si>
    <t>заработная плата 611</t>
  </si>
  <si>
    <t>зарплата пищеблок 612</t>
  </si>
  <si>
    <t>Всего код 212</t>
  </si>
  <si>
    <t>командировочные (суточные)</t>
  </si>
  <si>
    <t>пособие до 3-х лет</t>
  </si>
  <si>
    <t>возмещение медосмотра</t>
  </si>
  <si>
    <t>Всего код 266</t>
  </si>
  <si>
    <t>социальные пособия и компенсации</t>
  </si>
  <si>
    <t>Всего код 213</t>
  </si>
  <si>
    <t>начисления на заработную плату 611</t>
  </si>
  <si>
    <t>начисления на зарплату пищеблока 612</t>
  </si>
  <si>
    <t>Всего код 221</t>
  </si>
  <si>
    <t>услуги связи</t>
  </si>
  <si>
    <t>услуги связи (ГЛОНАС)</t>
  </si>
  <si>
    <t>интернет</t>
  </si>
  <si>
    <t>Всего код 222</t>
  </si>
  <si>
    <t>командировочные (проезд)</t>
  </si>
  <si>
    <t>Другие транспортные расходы (вывоз ЖБО)</t>
  </si>
  <si>
    <t>Всего код 223</t>
  </si>
  <si>
    <t xml:space="preserve">газ </t>
  </si>
  <si>
    <t>тепло</t>
  </si>
  <si>
    <t>электроэнергия</t>
  </si>
  <si>
    <t>вода</t>
  </si>
  <si>
    <t>вывоз ТБО</t>
  </si>
  <si>
    <t>вывоз ЖБО</t>
  </si>
  <si>
    <t>Всего код 225</t>
  </si>
  <si>
    <t>Обслуживание АПС</t>
  </si>
  <si>
    <t>Обслуживание тревожной кнопки</t>
  </si>
  <si>
    <t>Обслуживание  кнопки экстренного вызова</t>
  </si>
  <si>
    <t>ремонт компьютерной техники</t>
  </si>
  <si>
    <t>заправка катриджей</t>
  </si>
  <si>
    <t xml:space="preserve">Дератизация, дезинфекция, противоклещевая обработка </t>
  </si>
  <si>
    <t>Замеры сопротивления эл.оборудования</t>
  </si>
  <si>
    <t xml:space="preserve">Ремонт оборудования </t>
  </si>
  <si>
    <t>Техническое обслуживание эл. оборудования</t>
  </si>
  <si>
    <t>Ремонт пожарной сигнализации</t>
  </si>
  <si>
    <t>Строительно-монтажные работы</t>
  </si>
  <si>
    <t>Тех. осмотр автомобилей</t>
  </si>
  <si>
    <t>Ремонт автомобиля</t>
  </si>
  <si>
    <t>Обслуживание узла теплоучета</t>
  </si>
  <si>
    <t>ТО автобусов</t>
  </si>
  <si>
    <t>Технихническое обслуживание газового оборудования (котлов, дымоходов) и газопроводов</t>
  </si>
  <si>
    <t>Обслуживание системы видеонаблюдения</t>
  </si>
  <si>
    <t>Калибровка тахографа</t>
  </si>
  <si>
    <t>Замена и техническое обслуживание электропроводки (в т.ч. Подключение к электросетям), энергообследование зданий</t>
  </si>
  <si>
    <t>Инвентаризация БТИ</t>
  </si>
  <si>
    <t>Огнезащитная пропитка</t>
  </si>
  <si>
    <t>Текущий ремонт</t>
  </si>
  <si>
    <t>ТО оборудования</t>
  </si>
  <si>
    <t>поверка мед.оборудования</t>
  </si>
  <si>
    <t>противопожарные мероприятия</t>
  </si>
  <si>
    <t>Обследование тех. сост. объекта</t>
  </si>
  <si>
    <t>Ремонт системы отопления</t>
  </si>
  <si>
    <t xml:space="preserve">Ремонт системы водоснабжения </t>
  </si>
  <si>
    <t>Установка эл. Счетчика</t>
  </si>
  <si>
    <t>Ремонт канализации</t>
  </si>
  <si>
    <t>обрезка деревьев</t>
  </si>
  <si>
    <t xml:space="preserve">бактериологическое исследование </t>
  </si>
  <si>
    <t xml:space="preserve">утилизация </t>
  </si>
  <si>
    <t>ремонт окон</t>
  </si>
  <si>
    <t>Всего код 226</t>
  </si>
  <si>
    <t>Услуги по медосмотру</t>
  </si>
  <si>
    <t>Медосмотр пищеблок</t>
  </si>
  <si>
    <t>Предрейсовый медосмотр</t>
  </si>
  <si>
    <t>Орг. взносы</t>
  </si>
  <si>
    <t>Проведение инженерного и тех. обслед. Конструкций</t>
  </si>
  <si>
    <t>командировочные (проживание)</t>
  </si>
  <si>
    <t>Сопровождение и обслуживание программ 1С, консультант, Гарант и т.п.</t>
  </si>
  <si>
    <t>Приобретение лицензионного програмного обеспечения</t>
  </si>
  <si>
    <t>подписка на периодические издания</t>
  </si>
  <si>
    <t>Разработка планов</t>
  </si>
  <si>
    <t>Мнемосхема</t>
  </si>
  <si>
    <t>Изготовление печати, штампа</t>
  </si>
  <si>
    <t>Обучение и повышение кваллификации сотрудников</t>
  </si>
  <si>
    <t>Аттестация рабочих мест</t>
  </si>
  <si>
    <t>Организация мероприятий</t>
  </si>
  <si>
    <t>Оценка условий труда</t>
  </si>
  <si>
    <t>Услуги БТИ и Юстиции</t>
  </si>
  <si>
    <t>монтаж оборудования</t>
  </si>
  <si>
    <t>проведение тех.инвентаризации</t>
  </si>
  <si>
    <t>тестирование</t>
  </si>
  <si>
    <t>Услуги по охране помещений</t>
  </si>
  <si>
    <t>карта к тафографу, ремонт</t>
  </si>
  <si>
    <t>военнополевые сборы</t>
  </si>
  <si>
    <t>Экспертиза ПДС</t>
  </si>
  <si>
    <t>Разработка документации</t>
  </si>
  <si>
    <t>Монтаж системы видеонаблюдения</t>
  </si>
  <si>
    <t>Работы по установке УУТЭ</t>
  </si>
  <si>
    <t>Монтаж окон</t>
  </si>
  <si>
    <t>Услуги по ведению бухгалтерской отчетности</t>
  </si>
  <si>
    <t>нотариальные услуги</t>
  </si>
  <si>
    <t>Услуги охраны</t>
  </si>
  <si>
    <t>участие в конкурсе</t>
  </si>
  <si>
    <t>тех.надзор</t>
  </si>
  <si>
    <t>техобслуживание газового оборудования</t>
  </si>
  <si>
    <t>бактериологическое исследование воды</t>
  </si>
  <si>
    <t>установка домофона</t>
  </si>
  <si>
    <t>экспертиза оборудования</t>
  </si>
  <si>
    <t>электронная школа</t>
  </si>
  <si>
    <t>Разработка паспорта отходов</t>
  </si>
  <si>
    <t>технологич.присоед. к электросети</t>
  </si>
  <si>
    <t>Всего код 227</t>
  </si>
  <si>
    <t>Страхование сотрудников</t>
  </si>
  <si>
    <t>Страхование детей на подвозе (соц. поддержка)</t>
  </si>
  <si>
    <t>Страхование автотранспорта</t>
  </si>
  <si>
    <t>Страхование здания</t>
  </si>
  <si>
    <t>Всего код 290</t>
  </si>
  <si>
    <t>транспортный налог</t>
  </si>
  <si>
    <t>налог на имущество</t>
  </si>
  <si>
    <t>земельный налог</t>
  </si>
  <si>
    <t>госпошлина</t>
  </si>
  <si>
    <t>Уплата пеней и штрафов</t>
  </si>
  <si>
    <t>проведение мероприятий (в т.ч. приобретение наградного материала)</t>
  </si>
  <si>
    <t>налоги (экология)</t>
  </si>
  <si>
    <t>юстиция</t>
  </si>
  <si>
    <t>Всего код 310</t>
  </si>
  <si>
    <t>приобретение оборудования</t>
  </si>
  <si>
    <t>приобретение учебников</t>
  </si>
  <si>
    <t>наглядные пособия</t>
  </si>
  <si>
    <t>приобретение мебели</t>
  </si>
  <si>
    <t>оборудование пункта ГИА</t>
  </si>
  <si>
    <t>Приобретение автобуса</t>
  </si>
  <si>
    <t>Спорт.инвентарь и оборуд.</t>
  </si>
  <si>
    <t>Приобретение огнетушителей</t>
  </si>
  <si>
    <t>Всего код 340</t>
  </si>
  <si>
    <t>Питание ДОУ</t>
  </si>
  <si>
    <t>Питание Школы</t>
  </si>
  <si>
    <t>Посуда</t>
  </si>
  <si>
    <t xml:space="preserve">Медикаменты </t>
  </si>
  <si>
    <t>Хозяйственные раходы</t>
  </si>
  <si>
    <t>Приобретение материалов и канцтоваров</t>
  </si>
  <si>
    <t>Строительные материалы</t>
  </si>
  <si>
    <t>Расходные материалы к оргтехнике</t>
  </si>
  <si>
    <t>ГСМ</t>
  </si>
  <si>
    <t xml:space="preserve">Приобретение запчастей </t>
  </si>
  <si>
    <t>питание детей в трудовом лагере</t>
  </si>
  <si>
    <t>Приобретение молочных продуктов</t>
  </si>
  <si>
    <t>Приобретение угля</t>
  </si>
  <si>
    <t>Оздоровление детей в каникулярное время</t>
  </si>
  <si>
    <t>Приобретение мягкого инвентаря</t>
  </si>
  <si>
    <t>вода бутылированная</t>
  </si>
  <si>
    <t>карточка водителя</t>
  </si>
  <si>
    <t>знаки</t>
  </si>
  <si>
    <t>тахограф</t>
  </si>
  <si>
    <t>Аттестаты</t>
  </si>
  <si>
    <t>Приобретение игрушек</t>
  </si>
  <si>
    <t>дверь металлическая</t>
  </si>
  <si>
    <t>приобретение картриджа</t>
  </si>
  <si>
    <t>приобретение дров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</si>
</sst>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4"/>
      </top>
      <bottom style="thin">
        <color indexed="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" fontId="3" fillId="5" borderId="3" xfId="0" applyNumberFormat="1" applyFont="1" applyFill="1" applyBorder="1" applyAlignment="1">
      <alignment wrapText="1"/>
    </xf>
    <xf numFmtId="4" fontId="2" fillId="4" borderId="3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4" fontId="4" fillId="6" borderId="7" xfId="0" applyNumberFormat="1" applyFont="1" applyFill="1" applyBorder="1" applyAlignment="1">
      <alignment wrapText="1"/>
    </xf>
    <xf numFmtId="4" fontId="5" fillId="0" borderId="8" xfId="0" applyNumberFormat="1" applyFont="1" applyFill="1" applyBorder="1" applyAlignment="1" applyProtection="1">
      <alignment horizontal="right" vertical="top" wrapText="1"/>
    </xf>
    <xf numFmtId="4" fontId="5" fillId="7" borderId="8" xfId="0" applyNumberFormat="1" applyFont="1" applyFill="1" applyBorder="1" applyAlignment="1">
      <alignment horizontal="right" wrapText="1"/>
    </xf>
    <xf numFmtId="4" fontId="5" fillId="7" borderId="9" xfId="0" applyNumberFormat="1" applyFont="1" applyFill="1" applyBorder="1" applyAlignment="1" applyProtection="1">
      <alignment horizontal="right" vertical="top" wrapText="1"/>
    </xf>
    <xf numFmtId="4" fontId="5" fillId="0" borderId="10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Fill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4" fontId="4" fillId="6" borderId="9" xfId="0" applyNumberFormat="1" applyFont="1" applyFill="1" applyBorder="1" applyAlignment="1">
      <alignment wrapText="1"/>
    </xf>
    <xf numFmtId="4" fontId="4" fillId="0" borderId="9" xfId="0" applyNumberFormat="1" applyFont="1" applyFill="1" applyBorder="1" applyAlignment="1">
      <alignment wrapText="1"/>
    </xf>
    <xf numFmtId="4" fontId="4" fillId="0" borderId="12" xfId="0" applyNumberFormat="1" applyFont="1" applyFill="1" applyBorder="1" applyAlignment="1">
      <alignment wrapText="1"/>
    </xf>
    <xf numFmtId="4" fontId="4" fillId="6" borderId="12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>
      <alignment wrapText="1"/>
    </xf>
    <xf numFmtId="4" fontId="2" fillId="4" borderId="5" xfId="0" applyNumberFormat="1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2" fontId="5" fillId="0" borderId="8" xfId="0" applyNumberFormat="1" applyFont="1" applyFill="1" applyBorder="1" applyAlignment="1" applyProtection="1">
      <alignment horizontal="right" vertical="top" wrapText="1"/>
    </xf>
    <xf numFmtId="2" fontId="5" fillId="7" borderId="9" xfId="0" applyNumberFormat="1" applyFont="1" applyFill="1" applyBorder="1" applyAlignment="1" applyProtection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4" fontId="4" fillId="7" borderId="9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1" fillId="0" borderId="9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4" fontId="4" fillId="6" borderId="15" xfId="0" applyNumberFormat="1" applyFont="1" applyFill="1" applyBorder="1" applyAlignment="1">
      <alignment wrapText="1"/>
    </xf>
    <xf numFmtId="4" fontId="5" fillId="0" borderId="16" xfId="0" applyNumberFormat="1" applyFont="1" applyFill="1" applyBorder="1" applyAlignment="1" applyProtection="1">
      <alignment horizontal="right" vertical="top" wrapText="1"/>
    </xf>
    <xf numFmtId="4" fontId="4" fillId="0" borderId="15" xfId="0" applyNumberFormat="1" applyFont="1" applyFill="1" applyBorder="1" applyAlignment="1">
      <alignment wrapText="1"/>
    </xf>
    <xf numFmtId="4" fontId="4" fillId="0" borderId="17" xfId="0" applyNumberFormat="1" applyFont="1" applyFill="1" applyBorder="1" applyAlignment="1">
      <alignment wrapText="1"/>
    </xf>
    <xf numFmtId="4" fontId="2" fillId="4" borderId="17" xfId="0" applyNumberFormat="1" applyFont="1" applyFill="1" applyBorder="1" applyAlignment="1">
      <alignment wrapText="1"/>
    </xf>
    <xf numFmtId="2" fontId="1" fillId="0" borderId="18" xfId="0" applyNumberFormat="1" applyFont="1" applyFill="1" applyBorder="1" applyAlignment="1">
      <alignment wrapText="1"/>
    </xf>
    <xf numFmtId="4" fontId="2" fillId="4" borderId="19" xfId="0" applyNumberFormat="1" applyFont="1" applyFill="1" applyBorder="1" applyAlignment="1">
      <alignment wrapText="1"/>
    </xf>
    <xf numFmtId="4" fontId="4" fillId="0" borderId="20" xfId="0" applyNumberFormat="1" applyFont="1" applyFill="1" applyBorder="1" applyAlignment="1">
      <alignment wrapText="1"/>
    </xf>
    <xf numFmtId="4" fontId="5" fillId="7" borderId="21" xfId="0" applyNumberFormat="1" applyFont="1" applyFill="1" applyBorder="1" applyAlignment="1">
      <alignment horizontal="right" wrapText="1"/>
    </xf>
    <xf numFmtId="4" fontId="5" fillId="0" borderId="21" xfId="0" applyNumberFormat="1" applyFont="1" applyFill="1" applyBorder="1" applyAlignment="1" applyProtection="1">
      <alignment horizontal="right" vertical="top" wrapText="1"/>
    </xf>
    <xf numFmtId="4" fontId="5" fillId="6" borderId="9" xfId="0" applyNumberFormat="1" applyFont="1" applyFill="1" applyBorder="1" applyAlignment="1" applyProtection="1">
      <alignment horizontal="right" vertical="top" wrapText="1"/>
    </xf>
    <xf numFmtId="4" fontId="5" fillId="0" borderId="9" xfId="0" applyNumberFormat="1" applyFont="1" applyFill="1" applyBorder="1" applyAlignment="1" applyProtection="1">
      <alignment horizontal="right" vertical="top" wrapText="1"/>
    </xf>
    <xf numFmtId="4" fontId="4" fillId="7" borderId="20" xfId="0" applyNumberFormat="1" applyFont="1" applyFill="1" applyBorder="1" applyAlignment="1">
      <alignment wrapText="1"/>
    </xf>
    <xf numFmtId="4" fontId="2" fillId="4" borderId="12" xfId="0" applyNumberFormat="1" applyFont="1" applyFill="1" applyBorder="1" applyAlignment="1">
      <alignment wrapText="1"/>
    </xf>
    <xf numFmtId="4" fontId="5" fillId="0" borderId="22" xfId="0" applyNumberFormat="1" applyFont="1" applyFill="1" applyBorder="1" applyAlignment="1" applyProtection="1">
      <alignment horizontal="right" vertical="top" wrapText="1"/>
    </xf>
    <xf numFmtId="0" fontId="1" fillId="0" borderId="10" xfId="0" applyFont="1" applyFill="1" applyBorder="1" applyAlignment="1">
      <alignment wrapText="1"/>
    </xf>
    <xf numFmtId="4" fontId="5" fillId="0" borderId="21" xfId="0" applyNumberFormat="1" applyFont="1" applyFill="1" applyBorder="1" applyAlignment="1">
      <alignment horizontal="right" vertical="top" wrapText="1"/>
    </xf>
    <xf numFmtId="4" fontId="5" fillId="6" borderId="9" xfId="0" applyNumberFormat="1" applyFont="1" applyFill="1" applyBorder="1" applyAlignment="1">
      <alignment horizontal="right" vertical="top" wrapText="1"/>
    </xf>
    <xf numFmtId="4" fontId="5" fillId="0" borderId="9" xfId="0" applyNumberFormat="1" applyFont="1" applyFill="1" applyBorder="1" applyAlignment="1">
      <alignment horizontal="right" vertical="top" wrapText="1"/>
    </xf>
    <xf numFmtId="4" fontId="4" fillId="0" borderId="23" xfId="0" applyNumberFormat="1" applyFont="1" applyFill="1" applyBorder="1" applyAlignment="1">
      <alignment wrapText="1"/>
    </xf>
    <xf numFmtId="4" fontId="4" fillId="6" borderId="24" xfId="0" applyNumberFormat="1" applyFont="1" applyFill="1" applyBorder="1" applyAlignment="1">
      <alignment wrapText="1"/>
    </xf>
    <xf numFmtId="4" fontId="4" fillId="0" borderId="24" xfId="0" applyNumberFormat="1" applyFont="1" applyFill="1" applyBorder="1" applyAlignment="1">
      <alignment wrapText="1"/>
    </xf>
    <xf numFmtId="4" fontId="4" fillId="6" borderId="25" xfId="0" applyNumberFormat="1" applyFont="1" applyFill="1" applyBorder="1" applyAlignment="1">
      <alignment wrapText="1"/>
    </xf>
    <xf numFmtId="4" fontId="4" fillId="0" borderId="25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5" xfId="0" applyNumberFormat="1" applyFont="1" applyFill="1" applyBorder="1" applyAlignment="1">
      <alignment wrapText="1"/>
    </xf>
    <xf numFmtId="4" fontId="3" fillId="4" borderId="26" xfId="0" applyNumberFormat="1" applyFont="1" applyFill="1" applyBorder="1" applyAlignment="1">
      <alignment wrapText="1"/>
    </xf>
    <xf numFmtId="4" fontId="5" fillId="7" borderId="9" xfId="0" applyNumberFormat="1" applyFont="1" applyFill="1" applyBorder="1" applyAlignment="1">
      <alignment horizontal="right" wrapText="1"/>
    </xf>
    <xf numFmtId="2" fontId="5" fillId="6" borderId="9" xfId="0" applyNumberFormat="1" applyFont="1" applyFill="1" applyBorder="1" applyAlignment="1" applyProtection="1">
      <alignment horizontal="right" vertical="top" wrapText="1"/>
    </xf>
    <xf numFmtId="2" fontId="5" fillId="0" borderId="9" xfId="0" applyNumberFormat="1" applyFont="1" applyFill="1" applyBorder="1" applyAlignment="1" applyProtection="1">
      <alignment horizontal="right" vertical="top" wrapText="1"/>
    </xf>
    <xf numFmtId="4" fontId="3" fillId="6" borderId="9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3" fillId="0" borderId="10" xfId="0" applyNumberFormat="1" applyFont="1" applyFill="1" applyBorder="1" applyAlignment="1">
      <alignment wrapText="1"/>
    </xf>
    <xf numFmtId="4" fontId="4" fillId="8" borderId="9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" fontId="2" fillId="4" borderId="27" xfId="0" applyNumberFormat="1" applyFont="1" applyFill="1" applyBorder="1" applyAlignment="1">
      <alignment wrapText="1"/>
    </xf>
    <xf numFmtId="4" fontId="2" fillId="4" borderId="28" xfId="0" applyNumberFormat="1" applyFont="1" applyFill="1" applyBorder="1" applyAlignment="1">
      <alignment wrapText="1"/>
    </xf>
    <xf numFmtId="4" fontId="1" fillId="0" borderId="9" xfId="0" applyNumberFormat="1" applyFont="1" applyBorder="1" applyAlignment="1">
      <alignment wrapText="1"/>
    </xf>
    <xf numFmtId="4" fontId="4" fillId="6" borderId="23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5" fillId="7" borderId="29" xfId="0" applyNumberFormat="1" applyFont="1" applyFill="1" applyBorder="1" applyAlignment="1">
      <alignment horizontal="right" wrapText="1"/>
    </xf>
    <xf numFmtId="4" fontId="5" fillId="0" borderId="29" xfId="0" applyNumberFormat="1" applyFont="1" applyFill="1" applyBorder="1" applyAlignment="1" applyProtection="1">
      <alignment horizontal="right" vertical="top" wrapText="1"/>
    </xf>
    <xf numFmtId="4" fontId="5" fillId="8" borderId="9" xfId="0" applyNumberFormat="1" applyFont="1" applyFill="1" applyBorder="1" applyAlignment="1">
      <alignment wrapText="1"/>
    </xf>
    <xf numFmtId="4" fontId="5" fillId="0" borderId="9" xfId="0" applyNumberFormat="1" applyFont="1" applyFill="1" applyBorder="1" applyAlignment="1">
      <alignment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58"/>
  <sheetViews>
    <sheetView tabSelected="1" workbookViewId="0">
      <pane ySplit="6" topLeftCell="A7" activePane="bottomLeft" state="frozen"/>
      <selection pane="bottomLeft" activeCell="F16" sqref="F16"/>
    </sheetView>
  </sheetViews>
  <sheetFormatPr defaultRowHeight="15"/>
  <cols>
    <col min="1" max="1" width="43.140625" style="2" customWidth="1"/>
    <col min="2" max="3" width="16.7109375" style="2" customWidth="1"/>
    <col min="4" max="4" width="15.42578125" style="2" customWidth="1"/>
    <col min="5" max="9" width="17.7109375" style="2" customWidth="1"/>
    <col min="10" max="10" width="14.28515625" style="2" customWidth="1"/>
    <col min="11" max="11" width="15.42578125" style="2" customWidth="1"/>
    <col min="12" max="16384" width="9.140625" style="2"/>
  </cols>
  <sheetData>
    <row r="1" spans="1:12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thickBot="1">
      <c r="B4" s="4">
        <f>32515100-B6</f>
        <v>0</v>
      </c>
      <c r="D4" s="4">
        <f>7132395-D6</f>
        <v>0</v>
      </c>
      <c r="H4" s="4">
        <f>2164900+H112+H145+H148-H6</f>
        <v>0</v>
      </c>
      <c r="I4" s="4"/>
    </row>
    <row r="5" spans="1:12" ht="36" customHeight="1" thickBot="1">
      <c r="A5" s="5"/>
      <c r="B5" s="6" t="s">
        <v>3</v>
      </c>
      <c r="C5" s="7" t="s">
        <v>4</v>
      </c>
      <c r="D5" s="7" t="s">
        <v>5</v>
      </c>
      <c r="E5" s="7" t="s">
        <v>6</v>
      </c>
      <c r="F5" s="6" t="s">
        <v>7</v>
      </c>
      <c r="G5" s="7" t="s">
        <v>8</v>
      </c>
      <c r="H5" s="8" t="s">
        <v>9</v>
      </c>
      <c r="I5" s="8" t="s">
        <v>10</v>
      </c>
      <c r="J5" s="8" t="s">
        <v>11</v>
      </c>
      <c r="K5" s="9" t="s">
        <v>12</v>
      </c>
      <c r="L5" s="4"/>
    </row>
    <row r="6" spans="1:12" ht="18" customHeight="1" thickBot="1">
      <c r="A6" s="10" t="s">
        <v>13</v>
      </c>
      <c r="B6" s="11">
        <f t="shared" ref="B6:J6" si="0">B7+B10+B16+B19+B23+B26+B33+B68+B115+B124+B134+B14+B110</f>
        <v>32515100</v>
      </c>
      <c r="C6" s="11">
        <f t="shared" si="0"/>
        <v>32515100</v>
      </c>
      <c r="D6" s="11">
        <f t="shared" si="0"/>
        <v>7132395</v>
      </c>
      <c r="E6" s="11">
        <f t="shared" si="0"/>
        <v>7102581.120000001</v>
      </c>
      <c r="F6" s="11">
        <f t="shared" si="0"/>
        <v>126254.9</v>
      </c>
      <c r="G6" s="11">
        <f t="shared" si="0"/>
        <v>126254.9</v>
      </c>
      <c r="H6" s="11">
        <f t="shared" si="0"/>
        <v>2217978.4</v>
      </c>
      <c r="I6" s="11">
        <f t="shared" si="0"/>
        <v>2216542.08</v>
      </c>
      <c r="J6" s="11">
        <f t="shared" si="0"/>
        <v>2218411.59</v>
      </c>
      <c r="K6" s="11">
        <f>K7+K10+K16+K19+K23+K26+K33+K68+K115+K124+K134+K14+K110</f>
        <v>44178889.689999998</v>
      </c>
      <c r="L6" s="2" t="s">
        <v>14</v>
      </c>
    </row>
    <row r="7" spans="1:12" ht="18" customHeight="1" thickBot="1">
      <c r="A7" s="12" t="s">
        <v>15</v>
      </c>
      <c r="B7" s="13">
        <f t="shared" ref="B7:J7" si="1">B8+B9</f>
        <v>23193727.789999999</v>
      </c>
      <c r="C7" s="13">
        <f t="shared" si="1"/>
        <v>23193727.789999999</v>
      </c>
      <c r="D7" s="13">
        <f t="shared" si="1"/>
        <v>1504476.67</v>
      </c>
      <c r="E7" s="13">
        <f t="shared" si="1"/>
        <v>1504476.67</v>
      </c>
      <c r="F7" s="13">
        <f t="shared" si="1"/>
        <v>0</v>
      </c>
      <c r="G7" s="13">
        <f t="shared" si="1"/>
        <v>0</v>
      </c>
      <c r="H7" s="14">
        <f t="shared" si="1"/>
        <v>650100</v>
      </c>
      <c r="I7" s="14">
        <f t="shared" si="1"/>
        <v>650069.74</v>
      </c>
      <c r="J7" s="13">
        <f t="shared" si="1"/>
        <v>0</v>
      </c>
      <c r="K7" s="13">
        <f>K8+K9</f>
        <v>25348274.199999999</v>
      </c>
    </row>
    <row r="8" spans="1:12" ht="18" customHeight="1">
      <c r="A8" s="15" t="s">
        <v>16</v>
      </c>
      <c r="B8" s="16">
        <v>23193727.789999999</v>
      </c>
      <c r="C8" s="17">
        <v>23193727.789999999</v>
      </c>
      <c r="D8" s="18">
        <v>1504476.67</v>
      </c>
      <c r="E8" s="17">
        <v>1504476.67</v>
      </c>
      <c r="F8" s="19"/>
      <c r="G8" s="20"/>
      <c r="H8" s="16"/>
      <c r="I8" s="21"/>
      <c r="J8" s="21"/>
      <c r="K8" s="22">
        <f>C8+E8+J8+I8+G8</f>
        <v>24698204.460000001</v>
      </c>
    </row>
    <row r="9" spans="1:12" ht="18" customHeight="1" thickBot="1">
      <c r="A9" s="23" t="s">
        <v>17</v>
      </c>
      <c r="B9" s="16"/>
      <c r="C9" s="21"/>
      <c r="D9" s="16"/>
      <c r="E9" s="21"/>
      <c r="F9" s="24"/>
      <c r="G9" s="25"/>
      <c r="H9" s="16">
        <v>650100</v>
      </c>
      <c r="I9" s="17">
        <v>650069.74</v>
      </c>
      <c r="J9" s="21"/>
      <c r="K9" s="22">
        <f>C9+E9+J9+I9+G9</f>
        <v>650069.74</v>
      </c>
    </row>
    <row r="10" spans="1:12" ht="18" customHeight="1" thickBot="1">
      <c r="A10" s="12" t="s">
        <v>18</v>
      </c>
      <c r="B10" s="14">
        <f t="shared" ref="B10:K10" si="2">B11+B12+B13</f>
        <v>9300</v>
      </c>
      <c r="C10" s="14">
        <f t="shared" si="2"/>
        <v>9300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9300</v>
      </c>
    </row>
    <row r="11" spans="1:12" ht="18" customHeight="1">
      <c r="A11" s="15" t="s">
        <v>19</v>
      </c>
      <c r="B11" s="16">
        <v>9300</v>
      </c>
      <c r="C11" s="17">
        <v>9300</v>
      </c>
      <c r="D11" s="16"/>
      <c r="E11" s="21"/>
      <c r="F11" s="16"/>
      <c r="G11" s="21"/>
      <c r="H11" s="16"/>
      <c r="I11" s="21"/>
      <c r="J11" s="21"/>
      <c r="K11" s="22">
        <f>C11+E11+J11+I11+G11</f>
        <v>9300</v>
      </c>
    </row>
    <row r="12" spans="1:12" ht="18" customHeight="1">
      <c r="A12" s="23" t="s">
        <v>20</v>
      </c>
      <c r="B12" s="16"/>
      <c r="C12" s="21"/>
      <c r="D12" s="16"/>
      <c r="E12" s="21"/>
      <c r="F12" s="16"/>
      <c r="G12" s="21"/>
      <c r="H12" s="16"/>
      <c r="I12" s="21"/>
      <c r="J12" s="21"/>
      <c r="K12" s="22">
        <f>C12+E12+J12+I12+G12</f>
        <v>0</v>
      </c>
    </row>
    <row r="13" spans="1:12" ht="18" customHeight="1" thickBot="1">
      <c r="A13" s="23" t="s">
        <v>21</v>
      </c>
      <c r="B13" s="16"/>
      <c r="C13" s="26"/>
      <c r="D13" s="27"/>
      <c r="E13" s="26"/>
      <c r="F13" s="27"/>
      <c r="G13" s="26"/>
      <c r="H13" s="27"/>
      <c r="I13" s="26"/>
      <c r="J13" s="26"/>
      <c r="K13" s="22">
        <f>C13+E13+J13+I13+G13</f>
        <v>0</v>
      </c>
    </row>
    <row r="14" spans="1:12" ht="18" customHeight="1" thickBot="1">
      <c r="A14" s="12" t="s">
        <v>22</v>
      </c>
      <c r="B14" s="28">
        <f>B15</f>
        <v>1907.52</v>
      </c>
      <c r="C14" s="28">
        <f t="shared" ref="C14:J14" si="3">C15</f>
        <v>1907.52</v>
      </c>
      <c r="D14" s="28">
        <f t="shared" si="3"/>
        <v>850</v>
      </c>
      <c r="E14" s="28">
        <f t="shared" si="3"/>
        <v>850</v>
      </c>
      <c r="F14" s="28">
        <f t="shared" si="3"/>
        <v>0</v>
      </c>
      <c r="G14" s="28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9">
        <f>C14+E14+J14+I14+G14</f>
        <v>2757.52</v>
      </c>
    </row>
    <row r="15" spans="1:12" ht="18" customHeight="1" thickBot="1">
      <c r="A15" s="30" t="s">
        <v>23</v>
      </c>
      <c r="B15" s="27">
        <v>1907.52</v>
      </c>
      <c r="C15" s="31">
        <v>1907.52</v>
      </c>
      <c r="D15" s="27">
        <f>3600-400-2350</f>
        <v>850</v>
      </c>
      <c r="E15" s="31">
        <v>850</v>
      </c>
      <c r="F15" s="32"/>
      <c r="G15" s="33"/>
      <c r="H15" s="27"/>
      <c r="I15" s="26"/>
      <c r="J15" s="26"/>
      <c r="K15" s="22">
        <f>C15+E15+J15+I15+G15</f>
        <v>2757.52</v>
      </c>
    </row>
    <row r="16" spans="1:12" ht="22.5" customHeight="1" thickBot="1">
      <c r="A16" s="12" t="s">
        <v>24</v>
      </c>
      <c r="B16" s="14">
        <f t="shared" ref="B16:J16" si="4">B17+B18</f>
        <v>7478282.5300000003</v>
      </c>
      <c r="C16" s="14">
        <f t="shared" si="4"/>
        <v>7478282.5300000003</v>
      </c>
      <c r="D16" s="14">
        <f t="shared" si="4"/>
        <v>451462.3</v>
      </c>
      <c r="E16" s="14">
        <f t="shared" si="4"/>
        <v>451462.3</v>
      </c>
      <c r="F16" s="14">
        <f t="shared" si="4"/>
        <v>0</v>
      </c>
      <c r="G16" s="14">
        <f t="shared" si="4"/>
        <v>0</v>
      </c>
      <c r="H16" s="14">
        <f t="shared" si="4"/>
        <v>196400</v>
      </c>
      <c r="I16" s="14">
        <f t="shared" si="4"/>
        <v>196346</v>
      </c>
      <c r="J16" s="14">
        <f t="shared" si="4"/>
        <v>0</v>
      </c>
      <c r="K16" s="14">
        <f>K17+K18</f>
        <v>8126090.8300000001</v>
      </c>
    </row>
    <row r="17" spans="1:11" ht="18" customHeight="1">
      <c r="A17" s="15" t="s">
        <v>25</v>
      </c>
      <c r="B17" s="16">
        <v>7478282.5300000003</v>
      </c>
      <c r="C17" s="17">
        <v>7478282.5300000003</v>
      </c>
      <c r="D17" s="18">
        <v>451462.3</v>
      </c>
      <c r="E17" s="17">
        <v>451462.3</v>
      </c>
      <c r="F17" s="34"/>
      <c r="G17" s="35"/>
      <c r="H17" s="16"/>
      <c r="I17" s="21"/>
      <c r="J17" s="21"/>
      <c r="K17" s="22">
        <f>C17+E17+J17+I17+G17</f>
        <v>7929744.8300000001</v>
      </c>
    </row>
    <row r="18" spans="1:11" ht="18" customHeight="1" thickBot="1">
      <c r="A18" s="23" t="s">
        <v>26</v>
      </c>
      <c r="B18" s="16"/>
      <c r="C18" s="21"/>
      <c r="D18" s="16"/>
      <c r="E18" s="21"/>
      <c r="F18" s="24"/>
      <c r="G18" s="21"/>
      <c r="H18" s="16">
        <v>196400</v>
      </c>
      <c r="I18" s="17">
        <v>196346</v>
      </c>
      <c r="J18" s="21"/>
      <c r="K18" s="22">
        <f>C18+E18+J18+I18+G18</f>
        <v>196346</v>
      </c>
    </row>
    <row r="19" spans="1:11" ht="18" customHeight="1" thickBot="1">
      <c r="A19" s="12" t="s">
        <v>27</v>
      </c>
      <c r="B19" s="14">
        <f>SUM(B20:B22)</f>
        <v>150837.9</v>
      </c>
      <c r="C19" s="14">
        <f t="shared" ref="C19:J19" si="5">SUM(C20:C22)</f>
        <v>150837.9</v>
      </c>
      <c r="D19" s="14">
        <f t="shared" si="5"/>
        <v>18000</v>
      </c>
      <c r="E19" s="14">
        <f t="shared" si="5"/>
        <v>18000</v>
      </c>
      <c r="F19" s="14">
        <f t="shared" si="5"/>
        <v>0</v>
      </c>
      <c r="G19" s="14">
        <f t="shared" si="5"/>
        <v>0</v>
      </c>
      <c r="H19" s="14">
        <f t="shared" si="5"/>
        <v>0</v>
      </c>
      <c r="I19" s="14">
        <f t="shared" si="5"/>
        <v>0</v>
      </c>
      <c r="J19" s="14">
        <f t="shared" si="5"/>
        <v>0</v>
      </c>
      <c r="K19" s="14">
        <f>SUM(K20:K22)</f>
        <v>168837.9</v>
      </c>
    </row>
    <row r="20" spans="1:11" ht="18" customHeight="1">
      <c r="A20" s="15" t="s">
        <v>28</v>
      </c>
      <c r="B20" s="16">
        <v>26287</v>
      </c>
      <c r="C20" s="17">
        <v>26287</v>
      </c>
      <c r="D20" s="16"/>
      <c r="E20" s="21"/>
      <c r="F20" s="24"/>
      <c r="G20" s="25"/>
      <c r="H20" s="16"/>
      <c r="I20" s="21"/>
      <c r="J20" s="21"/>
      <c r="K20" s="22">
        <f>C20+E20+J20+I20+G20</f>
        <v>26287</v>
      </c>
    </row>
    <row r="21" spans="1:11" ht="18" customHeight="1">
      <c r="A21" s="36" t="s">
        <v>29</v>
      </c>
      <c r="B21" s="16"/>
      <c r="C21" s="21"/>
      <c r="D21" s="16">
        <v>18000</v>
      </c>
      <c r="E21" s="17">
        <v>18000</v>
      </c>
      <c r="F21" s="34"/>
      <c r="G21" s="20"/>
      <c r="H21" s="16"/>
      <c r="I21" s="21"/>
      <c r="J21" s="21"/>
      <c r="K21" s="22">
        <f>C21+E21+J21+I21+G21</f>
        <v>18000</v>
      </c>
    </row>
    <row r="22" spans="1:11" ht="18" customHeight="1" thickBot="1">
      <c r="A22" s="37" t="s">
        <v>30</v>
      </c>
      <c r="B22" s="38">
        <v>124550.9</v>
      </c>
      <c r="C22" s="39">
        <v>124550.9</v>
      </c>
      <c r="D22" s="38"/>
      <c r="E22" s="40"/>
      <c r="F22" s="24"/>
      <c r="G22" s="41"/>
      <c r="H22" s="38"/>
      <c r="I22" s="40"/>
      <c r="J22" s="40"/>
      <c r="K22" s="22">
        <f>C22+E22+J22+I22+G22</f>
        <v>124550.9</v>
      </c>
    </row>
    <row r="23" spans="1:11" ht="31.5" customHeight="1" thickBot="1">
      <c r="A23" s="12" t="s">
        <v>31</v>
      </c>
      <c r="B23" s="14">
        <f>B24+B25</f>
        <v>0</v>
      </c>
      <c r="C23" s="42">
        <f t="shared" ref="C23:J23" si="6">C24+C25</f>
        <v>0</v>
      </c>
      <c r="D23" s="42">
        <f t="shared" si="6"/>
        <v>0</v>
      </c>
      <c r="E23" s="42">
        <f t="shared" si="6"/>
        <v>0</v>
      </c>
      <c r="F23" s="42">
        <f t="shared" si="6"/>
        <v>0</v>
      </c>
      <c r="G23" s="42">
        <f t="shared" si="6"/>
        <v>0</v>
      </c>
      <c r="H23" s="42">
        <f t="shared" si="6"/>
        <v>0</v>
      </c>
      <c r="I23" s="42">
        <f t="shared" si="6"/>
        <v>0</v>
      </c>
      <c r="J23" s="42">
        <f t="shared" si="6"/>
        <v>0</v>
      </c>
      <c r="K23" s="14">
        <f>K24+K25</f>
        <v>0</v>
      </c>
    </row>
    <row r="24" spans="1:11" ht="18" customHeight="1">
      <c r="A24" s="37" t="s">
        <v>32</v>
      </c>
      <c r="B24" s="16"/>
      <c r="C24" s="21"/>
      <c r="D24" s="16"/>
      <c r="E24" s="21"/>
      <c r="F24" s="16"/>
      <c r="G24" s="21"/>
      <c r="H24" s="16"/>
      <c r="I24" s="21"/>
      <c r="J24" s="21"/>
      <c r="K24" s="22">
        <f>C24+E24+J24+I24+G24</f>
        <v>0</v>
      </c>
    </row>
    <row r="25" spans="1:11" ht="18" customHeight="1" thickBot="1">
      <c r="A25" s="43" t="s">
        <v>33</v>
      </c>
      <c r="B25" s="16"/>
      <c r="C25" s="21"/>
      <c r="D25" s="16"/>
      <c r="E25" s="21"/>
      <c r="F25" s="16"/>
      <c r="G25" s="21"/>
      <c r="H25" s="16"/>
      <c r="I25" s="21"/>
      <c r="J25" s="21"/>
      <c r="K25" s="22">
        <f>C25+E25+J25+I25+G25</f>
        <v>0</v>
      </c>
    </row>
    <row r="26" spans="1:11" ht="32.25" customHeight="1" thickBot="1">
      <c r="A26" s="12" t="s">
        <v>34</v>
      </c>
      <c r="B26" s="14">
        <f>SUM(B27:B32)</f>
        <v>0</v>
      </c>
      <c r="C26" s="14">
        <f t="shared" ref="C26:J26" si="7">SUM(C27:C32)</f>
        <v>0</v>
      </c>
      <c r="D26" s="14">
        <f>SUM(D27:D32)</f>
        <v>2504946.0500000003</v>
      </c>
      <c r="E26" s="14">
        <f t="shared" si="7"/>
        <v>2493312.1700000004</v>
      </c>
      <c r="F26" s="44">
        <f t="shared" si="7"/>
        <v>0</v>
      </c>
      <c r="G26" s="44">
        <f t="shared" si="7"/>
        <v>0</v>
      </c>
      <c r="H26" s="14">
        <f t="shared" si="7"/>
        <v>239800</v>
      </c>
      <c r="I26" s="14">
        <f t="shared" si="7"/>
        <v>239756.13999999998</v>
      </c>
      <c r="J26" s="14">
        <f t="shared" si="7"/>
        <v>0</v>
      </c>
      <c r="K26" s="14">
        <f>SUM(K27:K32)</f>
        <v>2733068.3100000005</v>
      </c>
    </row>
    <row r="27" spans="1:11" ht="18" customHeight="1">
      <c r="A27" s="15" t="s">
        <v>35</v>
      </c>
      <c r="B27" s="16"/>
      <c r="C27" s="21"/>
      <c r="D27" s="16"/>
      <c r="E27" s="45"/>
      <c r="F27" s="24"/>
      <c r="G27" s="25"/>
      <c r="H27" s="16"/>
      <c r="I27" s="21"/>
      <c r="J27" s="21"/>
      <c r="K27" s="22">
        <f t="shared" ref="K27:K32" si="8">C27+E27+J27+I27+G27</f>
        <v>0</v>
      </c>
    </row>
    <row r="28" spans="1:11" ht="18" customHeight="1">
      <c r="A28" s="36" t="s">
        <v>36</v>
      </c>
      <c r="B28" s="16"/>
      <c r="C28" s="21"/>
      <c r="D28" s="46">
        <v>1415102.82</v>
      </c>
      <c r="E28" s="47">
        <v>1415102.82</v>
      </c>
      <c r="F28" s="48"/>
      <c r="G28" s="49"/>
      <c r="H28" s="16">
        <f>196550+50</f>
        <v>196600</v>
      </c>
      <c r="I28" s="17">
        <v>196565.62</v>
      </c>
      <c r="J28" s="21"/>
      <c r="K28" s="22">
        <f t="shared" si="8"/>
        <v>1611668.44</v>
      </c>
    </row>
    <row r="29" spans="1:11" ht="18" customHeight="1">
      <c r="A29" s="36" t="s">
        <v>37</v>
      </c>
      <c r="B29" s="16"/>
      <c r="C29" s="21"/>
      <c r="D29" s="46">
        <f>739294.15+11633.88</f>
        <v>750928.03</v>
      </c>
      <c r="E29" s="47">
        <v>739294.15</v>
      </c>
      <c r="F29" s="48"/>
      <c r="G29" s="49"/>
      <c r="H29" s="16">
        <f>36050+50</f>
        <v>36100</v>
      </c>
      <c r="I29" s="17">
        <v>36093.65</v>
      </c>
      <c r="J29" s="21"/>
      <c r="K29" s="22">
        <f t="shared" si="8"/>
        <v>775387.8</v>
      </c>
    </row>
    <row r="30" spans="1:11" ht="18" customHeight="1">
      <c r="A30" s="36" t="s">
        <v>38</v>
      </c>
      <c r="B30" s="16"/>
      <c r="C30" s="21"/>
      <c r="D30" s="46">
        <v>49770.559999999998</v>
      </c>
      <c r="E30" s="47">
        <v>49770.559999999998</v>
      </c>
      <c r="F30" s="48"/>
      <c r="G30" s="49"/>
      <c r="H30" s="16"/>
      <c r="I30" s="21"/>
      <c r="J30" s="21"/>
      <c r="K30" s="22">
        <f t="shared" si="8"/>
        <v>49770.559999999998</v>
      </c>
    </row>
    <row r="31" spans="1:11" ht="18" customHeight="1">
      <c r="A31" s="23" t="s">
        <v>39</v>
      </c>
      <c r="B31" s="16"/>
      <c r="C31" s="21"/>
      <c r="D31" s="50">
        <v>61244.73</v>
      </c>
      <c r="E31" s="45">
        <v>61244.73</v>
      </c>
      <c r="F31" s="24"/>
      <c r="G31" s="25"/>
      <c r="H31" s="16">
        <f>1050-10</f>
        <v>1040</v>
      </c>
      <c r="I31" s="17">
        <v>1036.8699999999999</v>
      </c>
      <c r="J31" s="21"/>
      <c r="K31" s="22">
        <f t="shared" si="8"/>
        <v>62281.600000000006</v>
      </c>
    </row>
    <row r="32" spans="1:11" ht="18" customHeight="1" thickBot="1">
      <c r="A32" s="23" t="s">
        <v>40</v>
      </c>
      <c r="B32" s="16"/>
      <c r="C32" s="21"/>
      <c r="D32" s="46">
        <v>227899.91</v>
      </c>
      <c r="E32" s="47">
        <v>227899.91</v>
      </c>
      <c r="F32" s="48"/>
      <c r="G32" s="49"/>
      <c r="H32" s="16">
        <f>6100-40</f>
        <v>6060</v>
      </c>
      <c r="I32" s="17">
        <v>6060</v>
      </c>
      <c r="J32" s="21"/>
      <c r="K32" s="22">
        <f t="shared" si="8"/>
        <v>233959.91</v>
      </c>
    </row>
    <row r="33" spans="1:11" ht="18" customHeight="1" thickBot="1">
      <c r="A33" s="12" t="s">
        <v>41</v>
      </c>
      <c r="B33" s="14">
        <f t="shared" ref="B33:K33" si="9">SUM(B34:B67)</f>
        <v>0</v>
      </c>
      <c r="C33" s="14">
        <f t="shared" si="9"/>
        <v>0</v>
      </c>
      <c r="D33" s="14">
        <f t="shared" si="9"/>
        <v>426623.76</v>
      </c>
      <c r="E33" s="14">
        <f t="shared" si="9"/>
        <v>408443.76</v>
      </c>
      <c r="F33" s="51">
        <f t="shared" si="9"/>
        <v>0</v>
      </c>
      <c r="G33" s="51">
        <f t="shared" si="9"/>
        <v>0</v>
      </c>
      <c r="H33" s="14">
        <f t="shared" si="9"/>
        <v>0</v>
      </c>
      <c r="I33" s="14">
        <f t="shared" si="9"/>
        <v>0</v>
      </c>
      <c r="J33" s="14">
        <f t="shared" si="9"/>
        <v>0</v>
      </c>
      <c r="K33" s="14">
        <f t="shared" si="9"/>
        <v>408443.76</v>
      </c>
    </row>
    <row r="34" spans="1:11" ht="18" customHeight="1">
      <c r="A34" s="15" t="s">
        <v>42</v>
      </c>
      <c r="B34" s="24"/>
      <c r="C34" s="25"/>
      <c r="D34" s="24">
        <v>131395</v>
      </c>
      <c r="E34" s="52">
        <v>113215</v>
      </c>
      <c r="F34" s="48"/>
      <c r="G34" s="49"/>
      <c r="H34" s="24"/>
      <c r="I34" s="25"/>
      <c r="J34" s="25"/>
      <c r="K34" s="22">
        <f t="shared" ref="K34:K67" si="10">C34+E34+J34+I34+G34</f>
        <v>113215</v>
      </c>
    </row>
    <row r="35" spans="1:11" ht="18" customHeight="1">
      <c r="A35" s="36" t="s">
        <v>43</v>
      </c>
      <c r="B35" s="16"/>
      <c r="C35" s="21"/>
      <c r="D35" s="46">
        <v>30000</v>
      </c>
      <c r="E35" s="47">
        <v>30000</v>
      </c>
      <c r="F35" s="48"/>
      <c r="G35" s="49"/>
      <c r="H35" s="16"/>
      <c r="I35" s="21"/>
      <c r="J35" s="21"/>
      <c r="K35" s="22">
        <f t="shared" si="10"/>
        <v>30000</v>
      </c>
    </row>
    <row r="36" spans="1:11" ht="27" customHeight="1">
      <c r="A36" s="36" t="s">
        <v>44</v>
      </c>
      <c r="B36" s="16"/>
      <c r="C36" s="21"/>
      <c r="D36" s="50"/>
      <c r="E36" s="45"/>
      <c r="F36" s="24"/>
      <c r="G36" s="25"/>
      <c r="H36" s="16"/>
      <c r="I36" s="21"/>
      <c r="J36" s="21"/>
      <c r="K36" s="22">
        <f t="shared" si="10"/>
        <v>0</v>
      </c>
    </row>
    <row r="37" spans="1:11" ht="18" customHeight="1">
      <c r="A37" s="36" t="s">
        <v>45</v>
      </c>
      <c r="B37" s="16"/>
      <c r="C37" s="21"/>
      <c r="D37" s="50"/>
      <c r="E37" s="45"/>
      <c r="F37" s="24"/>
      <c r="G37" s="25"/>
      <c r="H37" s="16"/>
      <c r="I37" s="21"/>
      <c r="J37" s="21"/>
      <c r="K37" s="22">
        <f t="shared" si="10"/>
        <v>0</v>
      </c>
    </row>
    <row r="38" spans="1:11" ht="24" customHeight="1">
      <c r="A38" s="36" t="s">
        <v>46</v>
      </c>
      <c r="B38" s="16"/>
      <c r="C38" s="21"/>
      <c r="D38" s="46">
        <v>93500</v>
      </c>
      <c r="E38" s="47">
        <v>93500</v>
      </c>
      <c r="F38" s="48"/>
      <c r="G38" s="49"/>
      <c r="H38" s="16"/>
      <c r="I38" s="21"/>
      <c r="J38" s="21"/>
      <c r="K38" s="22">
        <f t="shared" si="10"/>
        <v>93500</v>
      </c>
    </row>
    <row r="39" spans="1:11" ht="32.25" customHeight="1">
      <c r="A39" s="36" t="s">
        <v>47</v>
      </c>
      <c r="B39" s="16"/>
      <c r="C39" s="21"/>
      <c r="D39" s="46">
        <v>16284</v>
      </c>
      <c r="E39" s="47">
        <v>16284</v>
      </c>
      <c r="F39" s="48"/>
      <c r="G39" s="49"/>
      <c r="H39" s="16"/>
      <c r="I39" s="21"/>
      <c r="J39" s="21"/>
      <c r="K39" s="22">
        <f t="shared" si="10"/>
        <v>16284</v>
      </c>
    </row>
    <row r="40" spans="1:11" ht="18" customHeight="1">
      <c r="A40" s="53" t="s">
        <v>48</v>
      </c>
      <c r="B40" s="16"/>
      <c r="C40" s="21"/>
      <c r="D40" s="16"/>
      <c r="E40" s="45"/>
      <c r="F40" s="24"/>
      <c r="G40" s="25"/>
      <c r="H40" s="16"/>
      <c r="I40" s="21"/>
      <c r="J40" s="21"/>
      <c r="K40" s="22">
        <f t="shared" si="10"/>
        <v>0</v>
      </c>
    </row>
    <row r="41" spans="1:11" ht="18" customHeight="1">
      <c r="A41" s="53" t="s">
        <v>49</v>
      </c>
      <c r="B41" s="16"/>
      <c r="C41" s="21"/>
      <c r="D41" s="16"/>
      <c r="E41" s="45"/>
      <c r="F41" s="24"/>
      <c r="G41" s="25"/>
      <c r="H41" s="16"/>
      <c r="I41" s="21"/>
      <c r="J41" s="21"/>
      <c r="K41" s="22">
        <f t="shared" si="10"/>
        <v>0</v>
      </c>
    </row>
    <row r="42" spans="1:11" ht="33" customHeight="1">
      <c r="A42" s="36" t="s">
        <v>50</v>
      </c>
      <c r="B42" s="16"/>
      <c r="C42" s="21"/>
      <c r="D42" s="16"/>
      <c r="E42" s="45"/>
      <c r="F42" s="24"/>
      <c r="G42" s="25"/>
      <c r="H42" s="16"/>
      <c r="I42" s="21"/>
      <c r="J42" s="21"/>
      <c r="K42" s="22">
        <f t="shared" si="10"/>
        <v>0</v>
      </c>
    </row>
    <row r="43" spans="1:11" ht="18" customHeight="1">
      <c r="A43" s="36" t="s">
        <v>51</v>
      </c>
      <c r="B43" s="16"/>
      <c r="C43" s="21"/>
      <c r="D43" s="16"/>
      <c r="E43" s="45"/>
      <c r="F43" s="24"/>
      <c r="G43" s="25"/>
      <c r="H43" s="16"/>
      <c r="I43" s="21"/>
      <c r="J43" s="21"/>
      <c r="K43" s="22">
        <f t="shared" si="10"/>
        <v>0</v>
      </c>
    </row>
    <row r="44" spans="1:11" ht="18" customHeight="1">
      <c r="A44" s="36" t="s">
        <v>52</v>
      </c>
      <c r="B44" s="16"/>
      <c r="C44" s="21"/>
      <c r="D44" s="16"/>
      <c r="E44" s="45"/>
      <c r="F44" s="24"/>
      <c r="G44" s="25"/>
      <c r="H44" s="16"/>
      <c r="I44" s="21"/>
      <c r="J44" s="21"/>
      <c r="K44" s="22">
        <f t="shared" si="10"/>
        <v>0</v>
      </c>
    </row>
    <row r="45" spans="1:11" ht="18" customHeight="1">
      <c r="A45" s="36" t="s">
        <v>53</v>
      </c>
      <c r="B45" s="16"/>
      <c r="C45" s="21"/>
      <c r="D45" s="46">
        <v>4904</v>
      </c>
      <c r="E45" s="47">
        <v>4904</v>
      </c>
      <c r="F45" s="48"/>
      <c r="G45" s="49"/>
      <c r="H45" s="16"/>
      <c r="I45" s="21"/>
      <c r="J45" s="21"/>
      <c r="K45" s="22">
        <f t="shared" si="10"/>
        <v>4904</v>
      </c>
    </row>
    <row r="46" spans="1:11" ht="18" customHeight="1">
      <c r="A46" s="23" t="s">
        <v>54</v>
      </c>
      <c r="B46" s="16"/>
      <c r="C46" s="21"/>
      <c r="D46" s="50">
        <v>27119</v>
      </c>
      <c r="E46" s="45">
        <v>27119</v>
      </c>
      <c r="F46" s="24"/>
      <c r="G46" s="25"/>
      <c r="H46" s="16"/>
      <c r="I46" s="21"/>
      <c r="J46" s="21"/>
      <c r="K46" s="22">
        <f t="shared" si="10"/>
        <v>27119</v>
      </c>
    </row>
    <row r="47" spans="1:11" ht="18" customHeight="1">
      <c r="A47" s="23" t="s">
        <v>55</v>
      </c>
      <c r="B47" s="16"/>
      <c r="C47" s="21"/>
      <c r="D47" s="46">
        <v>9100</v>
      </c>
      <c r="E47" s="47">
        <v>9100</v>
      </c>
      <c r="F47" s="48"/>
      <c r="G47" s="49"/>
      <c r="H47" s="16"/>
      <c r="I47" s="21"/>
      <c r="J47" s="21"/>
      <c r="K47" s="22">
        <f t="shared" si="10"/>
        <v>9100</v>
      </c>
    </row>
    <row r="48" spans="1:11" ht="18" customHeight="1">
      <c r="A48" s="23" t="s">
        <v>56</v>
      </c>
      <c r="B48" s="16"/>
      <c r="C48" s="21"/>
      <c r="D48" s="50">
        <v>65013.760000000002</v>
      </c>
      <c r="E48" s="45">
        <v>65013.760000000002</v>
      </c>
      <c r="F48" s="24"/>
      <c r="G48" s="25"/>
      <c r="H48" s="16"/>
      <c r="I48" s="21"/>
      <c r="J48" s="21"/>
      <c r="K48" s="22">
        <f t="shared" si="10"/>
        <v>65013.760000000002</v>
      </c>
    </row>
    <row r="49" spans="1:11" ht="48" customHeight="1">
      <c r="A49" s="23" t="s">
        <v>57</v>
      </c>
      <c r="B49" s="16"/>
      <c r="C49" s="21"/>
      <c r="D49" s="50"/>
      <c r="E49" s="45"/>
      <c r="F49" s="24"/>
      <c r="G49" s="25"/>
      <c r="H49" s="16"/>
      <c r="I49" s="21"/>
      <c r="J49" s="21"/>
      <c r="K49" s="22">
        <f t="shared" si="10"/>
        <v>0</v>
      </c>
    </row>
    <row r="50" spans="1:11" ht="33.75" customHeight="1">
      <c r="A50" s="37" t="s">
        <v>58</v>
      </c>
      <c r="B50" s="16"/>
      <c r="C50" s="21"/>
      <c r="D50" s="46">
        <v>49308</v>
      </c>
      <c r="E50" s="54">
        <v>49308</v>
      </c>
      <c r="F50" s="55"/>
      <c r="G50" s="56"/>
      <c r="H50" s="16"/>
      <c r="I50" s="21"/>
      <c r="J50" s="21"/>
      <c r="K50" s="22">
        <f t="shared" si="10"/>
        <v>49308</v>
      </c>
    </row>
    <row r="51" spans="1:11" ht="18" customHeight="1">
      <c r="A51" s="23" t="s">
        <v>59</v>
      </c>
      <c r="B51" s="16"/>
      <c r="C51" s="21"/>
      <c r="D51" s="16"/>
      <c r="E51" s="45"/>
      <c r="F51" s="24"/>
      <c r="G51" s="25"/>
      <c r="H51" s="16"/>
      <c r="I51" s="21"/>
      <c r="J51" s="21"/>
      <c r="K51" s="22">
        <f t="shared" si="10"/>
        <v>0</v>
      </c>
    </row>
    <row r="52" spans="1:11" ht="63.75" customHeight="1">
      <c r="A52" s="23" t="s">
        <v>60</v>
      </c>
      <c r="B52" s="16"/>
      <c r="C52" s="21"/>
      <c r="D52" s="16"/>
      <c r="E52" s="45"/>
      <c r="F52" s="24"/>
      <c r="G52" s="25"/>
      <c r="H52" s="16"/>
      <c r="I52" s="21"/>
      <c r="J52" s="21"/>
      <c r="K52" s="22">
        <f t="shared" si="10"/>
        <v>0</v>
      </c>
    </row>
    <row r="53" spans="1:11" ht="18" customHeight="1">
      <c r="A53" s="37" t="s">
        <v>61</v>
      </c>
      <c r="B53" s="16"/>
      <c r="C53" s="21"/>
      <c r="D53" s="16"/>
      <c r="E53" s="45"/>
      <c r="F53" s="24"/>
      <c r="G53" s="57"/>
      <c r="H53" s="16"/>
      <c r="I53" s="21"/>
      <c r="J53" s="21"/>
      <c r="K53" s="22">
        <f t="shared" si="10"/>
        <v>0</v>
      </c>
    </row>
    <row r="54" spans="1:11" ht="18" customHeight="1">
      <c r="A54" s="23" t="s">
        <v>62</v>
      </c>
      <c r="B54" s="16"/>
      <c r="C54" s="21"/>
      <c r="D54" s="16"/>
      <c r="E54" s="21"/>
      <c r="F54" s="16"/>
      <c r="G54" s="21"/>
      <c r="H54" s="16"/>
      <c r="I54" s="21"/>
      <c r="J54" s="21"/>
      <c r="K54" s="22">
        <f t="shared" si="10"/>
        <v>0</v>
      </c>
    </row>
    <row r="55" spans="1:11" ht="18" customHeight="1">
      <c r="A55" s="23" t="s">
        <v>63</v>
      </c>
      <c r="B55" s="16"/>
      <c r="C55" s="21"/>
      <c r="D55" s="16"/>
      <c r="E55" s="21"/>
      <c r="F55" s="16"/>
      <c r="G55" s="21"/>
      <c r="H55" s="16"/>
      <c r="I55" s="21"/>
      <c r="J55" s="21"/>
      <c r="K55" s="22">
        <f t="shared" si="10"/>
        <v>0</v>
      </c>
    </row>
    <row r="56" spans="1:11" ht="18" customHeight="1">
      <c r="A56" s="36" t="s">
        <v>64</v>
      </c>
      <c r="B56" s="16"/>
      <c r="C56" s="21"/>
      <c r="D56" s="16"/>
      <c r="E56" s="21"/>
      <c r="F56" s="16"/>
      <c r="G56" s="21"/>
      <c r="H56" s="16"/>
      <c r="I56" s="21"/>
      <c r="J56" s="21"/>
      <c r="K56" s="22">
        <f t="shared" si="10"/>
        <v>0</v>
      </c>
    </row>
    <row r="57" spans="1:11" ht="35.25" customHeight="1">
      <c r="A57" s="36" t="s">
        <v>65</v>
      </c>
      <c r="B57" s="16"/>
      <c r="C57" s="21"/>
      <c r="D57" s="16"/>
      <c r="E57" s="21"/>
      <c r="F57" s="16"/>
      <c r="G57" s="21"/>
      <c r="H57" s="16"/>
      <c r="I57" s="21"/>
      <c r="J57" s="21"/>
      <c r="K57" s="22">
        <f t="shared" si="10"/>
        <v>0</v>
      </c>
    </row>
    <row r="58" spans="1:11" ht="15" customHeight="1">
      <c r="A58" s="36" t="s">
        <v>66</v>
      </c>
      <c r="B58" s="16"/>
      <c r="C58" s="21"/>
      <c r="D58" s="16"/>
      <c r="E58" s="21"/>
      <c r="F58" s="16"/>
      <c r="G58" s="21"/>
      <c r="H58" s="16"/>
      <c r="I58" s="21"/>
      <c r="J58" s="21"/>
      <c r="K58" s="22">
        <f t="shared" si="10"/>
        <v>0</v>
      </c>
    </row>
    <row r="59" spans="1:11" ht="15" customHeight="1">
      <c r="A59" s="23" t="s">
        <v>67</v>
      </c>
      <c r="B59" s="16"/>
      <c r="C59" s="21"/>
      <c r="D59" s="16"/>
      <c r="E59" s="21"/>
      <c r="F59" s="16"/>
      <c r="G59" s="21"/>
      <c r="H59" s="16"/>
      <c r="I59" s="21"/>
      <c r="J59" s="21"/>
      <c r="K59" s="22">
        <f t="shared" si="10"/>
        <v>0</v>
      </c>
    </row>
    <row r="60" spans="1:11" ht="15" customHeight="1">
      <c r="A60" s="23" t="s">
        <v>68</v>
      </c>
      <c r="B60" s="16"/>
      <c r="C60" s="21"/>
      <c r="D60" s="16"/>
      <c r="E60" s="21"/>
      <c r="F60" s="16"/>
      <c r="G60" s="21"/>
      <c r="H60" s="16"/>
      <c r="I60" s="21"/>
      <c r="J60" s="21"/>
      <c r="K60" s="22">
        <f t="shared" si="10"/>
        <v>0</v>
      </c>
    </row>
    <row r="61" spans="1:11" ht="15" customHeight="1">
      <c r="A61" s="23" t="s">
        <v>69</v>
      </c>
      <c r="B61" s="16"/>
      <c r="C61" s="21"/>
      <c r="D61" s="16"/>
      <c r="E61" s="21"/>
      <c r="F61" s="16"/>
      <c r="G61" s="21"/>
      <c r="H61" s="16"/>
      <c r="I61" s="21"/>
      <c r="J61" s="21"/>
      <c r="K61" s="22">
        <f t="shared" si="10"/>
        <v>0</v>
      </c>
    </row>
    <row r="62" spans="1:11" ht="15" customHeight="1">
      <c r="A62" s="23" t="s">
        <v>70</v>
      </c>
      <c r="B62" s="16"/>
      <c r="C62" s="21"/>
      <c r="D62" s="16"/>
      <c r="E62" s="21"/>
      <c r="F62" s="16"/>
      <c r="G62" s="21"/>
      <c r="H62" s="16"/>
      <c r="I62" s="21"/>
      <c r="J62" s="21"/>
      <c r="K62" s="22">
        <f t="shared" si="10"/>
        <v>0</v>
      </c>
    </row>
    <row r="63" spans="1:11" ht="15" customHeight="1">
      <c r="A63" s="23" t="s">
        <v>71</v>
      </c>
      <c r="B63" s="16"/>
      <c r="C63" s="21"/>
      <c r="D63" s="16"/>
      <c r="E63" s="21"/>
      <c r="F63" s="16"/>
      <c r="G63" s="21"/>
      <c r="H63" s="16"/>
      <c r="I63" s="21"/>
      <c r="J63" s="21"/>
      <c r="K63" s="22">
        <f t="shared" si="10"/>
        <v>0</v>
      </c>
    </row>
    <row r="64" spans="1:11" ht="17.45" customHeight="1">
      <c r="A64" s="23" t="s">
        <v>72</v>
      </c>
      <c r="B64" s="16"/>
      <c r="C64" s="21"/>
      <c r="D64" s="16"/>
      <c r="E64" s="21"/>
      <c r="F64" s="16"/>
      <c r="G64" s="21"/>
      <c r="H64" s="16"/>
      <c r="I64" s="21"/>
      <c r="J64" s="21"/>
      <c r="K64" s="22">
        <f t="shared" si="10"/>
        <v>0</v>
      </c>
    </row>
    <row r="65" spans="1:11" ht="18" customHeight="1">
      <c r="A65" s="36" t="s">
        <v>73</v>
      </c>
      <c r="B65" s="16"/>
      <c r="C65" s="21"/>
      <c r="D65" s="16"/>
      <c r="E65" s="21"/>
      <c r="F65" s="16"/>
      <c r="G65" s="21"/>
      <c r="H65" s="16"/>
      <c r="I65" s="21"/>
      <c r="J65" s="21"/>
      <c r="K65" s="22">
        <f t="shared" si="10"/>
        <v>0</v>
      </c>
    </row>
    <row r="66" spans="1:11" ht="18" customHeight="1">
      <c r="A66" s="36" t="s">
        <v>74</v>
      </c>
      <c r="B66" s="58"/>
      <c r="C66" s="59"/>
      <c r="D66" s="58"/>
      <c r="E66" s="59"/>
      <c r="F66" s="58"/>
      <c r="G66" s="59"/>
      <c r="H66" s="58"/>
      <c r="I66" s="59"/>
      <c r="J66" s="26"/>
      <c r="K66" s="22">
        <f t="shared" si="10"/>
        <v>0</v>
      </c>
    </row>
    <row r="67" spans="1:11" ht="30.75" customHeight="1" thickBot="1">
      <c r="A67" s="36" t="s">
        <v>75</v>
      </c>
      <c r="B67" s="60"/>
      <c r="C67" s="61"/>
      <c r="D67" s="60"/>
      <c r="E67" s="61"/>
      <c r="F67" s="60"/>
      <c r="G67" s="61"/>
      <c r="H67" s="60"/>
      <c r="I67" s="61"/>
      <c r="J67" s="40"/>
      <c r="K67" s="62">
        <f t="shared" si="10"/>
        <v>0</v>
      </c>
    </row>
    <row r="68" spans="1:11" ht="18" customHeight="1" thickBot="1">
      <c r="A68" s="63" t="s">
        <v>76</v>
      </c>
      <c r="B68" s="64">
        <f>SUM(B69:B107)</f>
        <v>613413.21000000008</v>
      </c>
      <c r="C68" s="64">
        <f t="shared" ref="C68:J68" si="11">SUM(C69:C107)</f>
        <v>613413.21000000008</v>
      </c>
      <c r="D68" s="64">
        <f>SUM(D69:D109)</f>
        <v>329264.8</v>
      </c>
      <c r="E68" s="65">
        <f t="shared" si="11"/>
        <v>329264.8</v>
      </c>
      <c r="F68" s="65">
        <f t="shared" si="11"/>
        <v>0</v>
      </c>
      <c r="G68" s="65">
        <f t="shared" si="11"/>
        <v>0</v>
      </c>
      <c r="H68" s="64">
        <f>SUM(H69:H109)</f>
        <v>55300</v>
      </c>
      <c r="I68" s="64">
        <f t="shared" si="11"/>
        <v>55264</v>
      </c>
      <c r="J68" s="28">
        <f t="shared" si="11"/>
        <v>0</v>
      </c>
      <c r="K68" s="64">
        <f>SUM(K69:K109)</f>
        <v>997942.01000000013</v>
      </c>
    </row>
    <row r="69" spans="1:11" ht="18" customHeight="1">
      <c r="A69" s="36" t="s">
        <v>77</v>
      </c>
      <c r="B69" s="16">
        <v>149934</v>
      </c>
      <c r="C69" s="21">
        <v>149934</v>
      </c>
      <c r="D69" s="66">
        <v>89437</v>
      </c>
      <c r="E69" s="49">
        <v>89437</v>
      </c>
      <c r="F69" s="67"/>
      <c r="G69" s="68"/>
      <c r="H69" s="16">
        <v>25300</v>
      </c>
      <c r="I69" s="17">
        <v>25264</v>
      </c>
      <c r="J69" s="21"/>
      <c r="K69" s="22">
        <f t="shared" ref="K69:K114" si="12">C69+E69+J69+I69+G69</f>
        <v>264635</v>
      </c>
    </row>
    <row r="70" spans="1:11" ht="18" customHeight="1">
      <c r="A70" s="36" t="s">
        <v>78</v>
      </c>
      <c r="B70" s="16"/>
      <c r="C70" s="21"/>
      <c r="D70" s="16"/>
      <c r="E70" s="25"/>
      <c r="F70" s="24"/>
      <c r="G70" s="25"/>
      <c r="H70" s="16"/>
      <c r="I70" s="21"/>
      <c r="J70" s="21"/>
      <c r="K70" s="22">
        <f t="shared" si="12"/>
        <v>0</v>
      </c>
    </row>
    <row r="71" spans="1:11" ht="18" customHeight="1">
      <c r="A71" s="36" t="s">
        <v>79</v>
      </c>
      <c r="B71" s="16"/>
      <c r="C71" s="21"/>
      <c r="D71" s="66">
        <v>55140</v>
      </c>
      <c r="E71" s="49">
        <v>55140</v>
      </c>
      <c r="F71" s="48"/>
      <c r="G71" s="49"/>
      <c r="H71" s="16"/>
      <c r="I71" s="21"/>
      <c r="J71" s="21"/>
      <c r="K71" s="22">
        <f t="shared" si="12"/>
        <v>55140</v>
      </c>
    </row>
    <row r="72" spans="1:11" ht="18" customHeight="1">
      <c r="A72" s="36" t="s">
        <v>80</v>
      </c>
      <c r="B72" s="16"/>
      <c r="C72" s="21"/>
      <c r="D72" s="16"/>
      <c r="E72" s="25"/>
      <c r="F72" s="24"/>
      <c r="G72" s="25"/>
      <c r="H72" s="16"/>
      <c r="I72" s="21"/>
      <c r="J72" s="21"/>
      <c r="K72" s="22">
        <f t="shared" si="12"/>
        <v>0</v>
      </c>
    </row>
    <row r="73" spans="1:11" ht="31.5">
      <c r="A73" s="36" t="s">
        <v>81</v>
      </c>
      <c r="B73" s="16"/>
      <c r="C73" s="21"/>
      <c r="D73" s="16"/>
      <c r="E73" s="25"/>
      <c r="F73" s="24"/>
      <c r="G73" s="25"/>
      <c r="H73" s="16"/>
      <c r="I73" s="21"/>
      <c r="J73" s="21"/>
      <c r="K73" s="22">
        <f t="shared" si="12"/>
        <v>0</v>
      </c>
    </row>
    <row r="74" spans="1:11" ht="24" customHeight="1">
      <c r="A74" s="36" t="s">
        <v>82</v>
      </c>
      <c r="B74" s="16">
        <v>36413.25</v>
      </c>
      <c r="C74" s="17">
        <v>36413.25</v>
      </c>
      <c r="D74" s="16"/>
      <c r="E74" s="25"/>
      <c r="F74" s="24"/>
      <c r="G74" s="25"/>
      <c r="H74" s="16"/>
      <c r="I74" s="21"/>
      <c r="J74" s="21"/>
      <c r="K74" s="22">
        <f t="shared" si="12"/>
        <v>36413.25</v>
      </c>
    </row>
    <row r="75" spans="1:11" ht="31.5">
      <c r="A75" s="36" t="s">
        <v>83</v>
      </c>
      <c r="B75" s="16"/>
      <c r="C75" s="21"/>
      <c r="D75" s="66">
        <v>5544</v>
      </c>
      <c r="E75" s="49">
        <v>5544</v>
      </c>
      <c r="F75" s="48"/>
      <c r="G75" s="49"/>
      <c r="H75" s="16"/>
      <c r="I75" s="21"/>
      <c r="J75" s="21"/>
      <c r="K75" s="22">
        <f t="shared" si="12"/>
        <v>5544</v>
      </c>
    </row>
    <row r="76" spans="1:11" ht="31.5">
      <c r="A76" s="36" t="s">
        <v>84</v>
      </c>
      <c r="B76" s="16"/>
      <c r="C76" s="21"/>
      <c r="D76" s="24">
        <v>88369</v>
      </c>
      <c r="E76" s="25">
        <v>88369</v>
      </c>
      <c r="F76" s="24"/>
      <c r="G76" s="25"/>
      <c r="H76" s="16"/>
      <c r="I76" s="21"/>
      <c r="J76" s="21"/>
      <c r="K76" s="22">
        <f t="shared" si="12"/>
        <v>88369</v>
      </c>
    </row>
    <row r="77" spans="1:11" ht="15.75">
      <c r="A77" s="36" t="s">
        <v>85</v>
      </c>
      <c r="B77" s="16"/>
      <c r="C77" s="21"/>
      <c r="D77" s="24"/>
      <c r="E77" s="25"/>
      <c r="F77" s="24"/>
      <c r="G77" s="25"/>
      <c r="H77" s="16"/>
      <c r="I77" s="21"/>
      <c r="J77" s="21"/>
      <c r="K77" s="22">
        <f t="shared" si="12"/>
        <v>0</v>
      </c>
    </row>
    <row r="78" spans="1:11" ht="15.75">
      <c r="A78" s="36" t="s">
        <v>86</v>
      </c>
      <c r="B78" s="16"/>
      <c r="C78" s="21"/>
      <c r="D78" s="24"/>
      <c r="E78" s="25"/>
      <c r="F78" s="24"/>
      <c r="G78" s="25"/>
      <c r="H78" s="16"/>
      <c r="I78" s="21"/>
      <c r="J78" s="21"/>
      <c r="K78" s="22">
        <f t="shared" si="12"/>
        <v>0</v>
      </c>
    </row>
    <row r="79" spans="1:11" ht="15.75">
      <c r="A79" s="36" t="s">
        <v>87</v>
      </c>
      <c r="B79" s="16"/>
      <c r="C79" s="21"/>
      <c r="D79" s="24"/>
      <c r="E79" s="25"/>
      <c r="F79" s="24"/>
      <c r="G79" s="25"/>
      <c r="H79" s="16"/>
      <c r="I79" s="21"/>
      <c r="J79" s="21"/>
      <c r="K79" s="22">
        <f t="shared" si="12"/>
        <v>0</v>
      </c>
    </row>
    <row r="80" spans="1:11" ht="15.75">
      <c r="A80" s="23" t="s">
        <v>88</v>
      </c>
      <c r="B80" s="16"/>
      <c r="C80" s="21"/>
      <c r="D80" s="24"/>
      <c r="E80" s="25"/>
      <c r="F80" s="24"/>
      <c r="G80" s="25"/>
      <c r="H80" s="16"/>
      <c r="I80" s="21"/>
      <c r="J80" s="21"/>
      <c r="K80" s="22">
        <f t="shared" si="12"/>
        <v>0</v>
      </c>
    </row>
    <row r="81" spans="1:11" ht="31.5">
      <c r="A81" s="23" t="s">
        <v>89</v>
      </c>
      <c r="B81" s="16">
        <v>1075</v>
      </c>
      <c r="C81" s="17">
        <v>1075</v>
      </c>
      <c r="D81" s="66">
        <v>26950</v>
      </c>
      <c r="E81" s="49">
        <v>26950</v>
      </c>
      <c r="F81" s="48"/>
      <c r="G81" s="49"/>
      <c r="H81" s="16">
        <v>30000</v>
      </c>
      <c r="I81" s="21">
        <v>30000</v>
      </c>
      <c r="J81" s="21"/>
      <c r="K81" s="22">
        <f t="shared" si="12"/>
        <v>58025</v>
      </c>
    </row>
    <row r="82" spans="1:11" ht="15.75">
      <c r="A82" s="37" t="s">
        <v>90</v>
      </c>
      <c r="B82" s="16"/>
      <c r="C82" s="21"/>
      <c r="D82" s="24"/>
      <c r="E82" s="25"/>
      <c r="F82" s="24"/>
      <c r="G82" s="25"/>
      <c r="H82" s="16"/>
      <c r="I82" s="21"/>
      <c r="J82" s="21"/>
      <c r="K82" s="22">
        <f t="shared" si="12"/>
        <v>0</v>
      </c>
    </row>
    <row r="83" spans="1:11" ht="15.75">
      <c r="A83" s="37" t="s">
        <v>91</v>
      </c>
      <c r="B83" s="16"/>
      <c r="C83" s="21"/>
      <c r="D83" s="24"/>
      <c r="E83" s="25"/>
      <c r="F83" s="24"/>
      <c r="G83" s="25"/>
      <c r="H83" s="16"/>
      <c r="I83" s="21"/>
      <c r="J83" s="21"/>
      <c r="K83" s="22">
        <f t="shared" si="12"/>
        <v>0</v>
      </c>
    </row>
    <row r="84" spans="1:11" ht="15.75">
      <c r="A84" s="23" t="s">
        <v>92</v>
      </c>
      <c r="B84" s="16"/>
      <c r="C84" s="21"/>
      <c r="D84" s="24"/>
      <c r="E84" s="25"/>
      <c r="F84" s="24"/>
      <c r="G84" s="25"/>
      <c r="H84" s="16"/>
      <c r="I84" s="21"/>
      <c r="J84" s="21"/>
      <c r="K84" s="22">
        <f t="shared" si="12"/>
        <v>0</v>
      </c>
    </row>
    <row r="85" spans="1:11" ht="15.75">
      <c r="A85" s="23" t="s">
        <v>93</v>
      </c>
      <c r="B85" s="16"/>
      <c r="C85" s="21"/>
      <c r="D85" s="24"/>
      <c r="E85" s="25"/>
      <c r="F85" s="24"/>
      <c r="G85" s="25"/>
      <c r="H85" s="16"/>
      <c r="I85" s="21"/>
      <c r="J85" s="21"/>
      <c r="K85" s="22">
        <f t="shared" si="12"/>
        <v>0</v>
      </c>
    </row>
    <row r="86" spans="1:11" ht="15.75">
      <c r="A86" s="23" t="s">
        <v>94</v>
      </c>
      <c r="B86" s="16"/>
      <c r="C86" s="21"/>
      <c r="D86" s="24"/>
      <c r="E86" s="25"/>
      <c r="F86" s="24"/>
      <c r="G86" s="25"/>
      <c r="H86" s="16"/>
      <c r="I86" s="21"/>
      <c r="J86" s="21"/>
      <c r="K86" s="22">
        <f t="shared" si="12"/>
        <v>0</v>
      </c>
    </row>
    <row r="87" spans="1:11" ht="15.75">
      <c r="A87" s="37" t="s">
        <v>95</v>
      </c>
      <c r="B87" s="16"/>
      <c r="C87" s="21"/>
      <c r="D87" s="24"/>
      <c r="E87" s="25"/>
      <c r="F87" s="24"/>
      <c r="G87" s="25"/>
      <c r="H87" s="16"/>
      <c r="I87" s="21"/>
      <c r="J87" s="21"/>
      <c r="K87" s="22">
        <f t="shared" si="12"/>
        <v>0</v>
      </c>
    </row>
    <row r="88" spans="1:11" ht="15.75">
      <c r="A88" s="23" t="s">
        <v>96</v>
      </c>
      <c r="B88" s="16"/>
      <c r="C88" s="21"/>
      <c r="D88" s="66">
        <v>44800</v>
      </c>
      <c r="E88" s="49">
        <v>44800</v>
      </c>
      <c r="F88" s="48"/>
      <c r="G88" s="49"/>
      <c r="H88" s="16"/>
      <c r="I88" s="21"/>
      <c r="J88" s="21"/>
      <c r="K88" s="22">
        <f t="shared" si="12"/>
        <v>44800</v>
      </c>
    </row>
    <row r="89" spans="1:11" ht="15.75">
      <c r="A89" s="23" t="s">
        <v>97</v>
      </c>
      <c r="B89" s="16"/>
      <c r="C89" s="21"/>
      <c r="D89" s="24"/>
      <c r="E89" s="25"/>
      <c r="F89" s="24"/>
      <c r="G89" s="25"/>
      <c r="H89" s="16"/>
      <c r="I89" s="21"/>
      <c r="J89" s="21"/>
      <c r="K89" s="22">
        <f t="shared" si="12"/>
        <v>0</v>
      </c>
    </row>
    <row r="90" spans="1:11" ht="15.75">
      <c r="A90" s="37" t="s">
        <v>98</v>
      </c>
      <c r="B90" s="16"/>
      <c r="C90" s="21"/>
      <c r="D90" s="24"/>
      <c r="E90" s="25"/>
      <c r="F90" s="24"/>
      <c r="G90" s="25"/>
      <c r="H90" s="16"/>
      <c r="I90" s="21"/>
      <c r="J90" s="21"/>
      <c r="K90" s="22">
        <f t="shared" si="12"/>
        <v>0</v>
      </c>
    </row>
    <row r="91" spans="1:11" ht="15.75">
      <c r="A91" s="37" t="s">
        <v>99</v>
      </c>
      <c r="B91" s="16"/>
      <c r="C91" s="21"/>
      <c r="D91" s="66">
        <v>19024.8</v>
      </c>
      <c r="E91" s="49">
        <v>19024.8</v>
      </c>
      <c r="F91" s="48"/>
      <c r="G91" s="49"/>
      <c r="H91" s="16"/>
      <c r="I91" s="21"/>
      <c r="J91" s="21"/>
      <c r="K91" s="22">
        <f t="shared" si="12"/>
        <v>19024.8</v>
      </c>
    </row>
    <row r="92" spans="1:11" ht="15.75">
      <c r="A92" s="37" t="s">
        <v>100</v>
      </c>
      <c r="B92" s="16"/>
      <c r="C92" s="21"/>
      <c r="D92" s="16"/>
      <c r="E92" s="25"/>
      <c r="F92" s="24"/>
      <c r="G92" s="25"/>
      <c r="H92" s="16"/>
      <c r="I92" s="21"/>
      <c r="J92" s="21"/>
      <c r="K92" s="22">
        <f t="shared" si="12"/>
        <v>0</v>
      </c>
    </row>
    <row r="93" spans="1:11" ht="15.75">
      <c r="A93" s="37" t="s">
        <v>101</v>
      </c>
      <c r="B93" s="16"/>
      <c r="C93" s="21"/>
      <c r="D93" s="16"/>
      <c r="E93" s="25"/>
      <c r="F93" s="24"/>
      <c r="G93" s="25"/>
      <c r="H93" s="16"/>
      <c r="I93" s="21"/>
      <c r="J93" s="21"/>
      <c r="K93" s="22">
        <f t="shared" si="12"/>
        <v>0</v>
      </c>
    </row>
    <row r="94" spans="1:11" ht="15.75">
      <c r="A94" s="37" t="s">
        <v>102</v>
      </c>
      <c r="B94" s="16"/>
      <c r="C94" s="21"/>
      <c r="D94" s="16"/>
      <c r="E94" s="21"/>
      <c r="F94" s="16"/>
      <c r="G94" s="21"/>
      <c r="H94" s="16"/>
      <c r="I94" s="21"/>
      <c r="J94" s="21"/>
      <c r="K94" s="22">
        <f t="shared" si="12"/>
        <v>0</v>
      </c>
    </row>
    <row r="95" spans="1:11" ht="15.75">
      <c r="A95" s="37" t="s">
        <v>103</v>
      </c>
      <c r="B95" s="16"/>
      <c r="C95" s="21"/>
      <c r="D95" s="16"/>
      <c r="E95" s="21"/>
      <c r="F95" s="16"/>
      <c r="G95" s="21"/>
      <c r="H95" s="16"/>
      <c r="I95" s="21"/>
      <c r="J95" s="21"/>
      <c r="K95" s="22">
        <f t="shared" si="12"/>
        <v>0</v>
      </c>
    </row>
    <row r="96" spans="1:11" ht="15.75">
      <c r="A96" s="37" t="s">
        <v>104</v>
      </c>
      <c r="B96" s="16"/>
      <c r="C96" s="21"/>
      <c r="D96" s="16"/>
      <c r="E96" s="21"/>
      <c r="F96" s="16"/>
      <c r="G96" s="21"/>
      <c r="H96" s="16"/>
      <c r="I96" s="21"/>
      <c r="J96" s="21"/>
      <c r="K96" s="22">
        <f t="shared" si="12"/>
        <v>0</v>
      </c>
    </row>
    <row r="97" spans="1:11" ht="31.5">
      <c r="A97" s="37" t="s">
        <v>105</v>
      </c>
      <c r="B97" s="16">
        <v>380472.56</v>
      </c>
      <c r="C97" s="17">
        <v>380472.56</v>
      </c>
      <c r="D97" s="16"/>
      <c r="E97" s="21"/>
      <c r="F97" s="16"/>
      <c r="G97" s="21"/>
      <c r="H97" s="16"/>
      <c r="I97" s="21"/>
      <c r="J97" s="21"/>
      <c r="K97" s="22">
        <f t="shared" si="12"/>
        <v>380472.56</v>
      </c>
    </row>
    <row r="98" spans="1:11" ht="15.75">
      <c r="A98" s="37" t="s">
        <v>106</v>
      </c>
      <c r="B98" s="16"/>
      <c r="C98" s="21"/>
      <c r="D98" s="16"/>
      <c r="E98" s="21"/>
      <c r="F98" s="16"/>
      <c r="G98" s="21"/>
      <c r="H98" s="16"/>
      <c r="I98" s="21"/>
      <c r="J98" s="21"/>
      <c r="K98" s="22">
        <f t="shared" si="12"/>
        <v>0</v>
      </c>
    </row>
    <row r="99" spans="1:11" ht="15.75">
      <c r="A99" s="36" t="s">
        <v>107</v>
      </c>
      <c r="B99" s="16"/>
      <c r="C99" s="21"/>
      <c r="D99" s="16"/>
      <c r="E99" s="21"/>
      <c r="F99" s="16"/>
      <c r="G99" s="21"/>
      <c r="H99" s="16"/>
      <c r="I99" s="21"/>
      <c r="J99" s="21"/>
      <c r="K99" s="22">
        <f t="shared" si="12"/>
        <v>0</v>
      </c>
    </row>
    <row r="100" spans="1:11" ht="15.75">
      <c r="A100" s="36" t="s">
        <v>108</v>
      </c>
      <c r="B100" s="16"/>
      <c r="C100" s="21"/>
      <c r="D100" s="16"/>
      <c r="E100" s="21"/>
      <c r="F100" s="16"/>
      <c r="G100" s="21"/>
      <c r="H100" s="16"/>
      <c r="I100" s="21"/>
      <c r="J100" s="21"/>
      <c r="K100" s="22">
        <f t="shared" si="12"/>
        <v>0</v>
      </c>
    </row>
    <row r="101" spans="1:11" ht="15.75">
      <c r="A101" s="23" t="s">
        <v>109</v>
      </c>
      <c r="B101" s="16"/>
      <c r="C101" s="21"/>
      <c r="D101" s="16"/>
      <c r="E101" s="21"/>
      <c r="F101" s="16"/>
      <c r="G101" s="21"/>
      <c r="H101" s="16"/>
      <c r="I101" s="21"/>
      <c r="J101" s="21"/>
      <c r="K101" s="22">
        <f t="shared" si="12"/>
        <v>0</v>
      </c>
    </row>
    <row r="102" spans="1:11" ht="15.75">
      <c r="A102" s="23" t="s">
        <v>110</v>
      </c>
      <c r="B102" s="16"/>
      <c r="C102" s="21"/>
      <c r="D102" s="16"/>
      <c r="E102" s="21"/>
      <c r="F102" s="16"/>
      <c r="G102" s="21"/>
      <c r="H102" s="16"/>
      <c r="I102" s="21"/>
      <c r="J102" s="21"/>
      <c r="K102" s="22">
        <f t="shared" si="12"/>
        <v>0</v>
      </c>
    </row>
    <row r="103" spans="1:11" ht="15.75">
      <c r="A103" s="23" t="s">
        <v>111</v>
      </c>
      <c r="B103" s="16"/>
      <c r="C103" s="21"/>
      <c r="D103" s="16"/>
      <c r="E103" s="21"/>
      <c r="F103" s="16"/>
      <c r="G103" s="21"/>
      <c r="H103" s="16"/>
      <c r="I103" s="21"/>
      <c r="J103" s="21"/>
      <c r="K103" s="22">
        <f t="shared" si="12"/>
        <v>0</v>
      </c>
    </row>
    <row r="104" spans="1:11" ht="15.75">
      <c r="A104" s="23" t="s">
        <v>112</v>
      </c>
      <c r="B104" s="16"/>
      <c r="C104" s="21"/>
      <c r="D104" s="16"/>
      <c r="E104" s="21"/>
      <c r="F104" s="16"/>
      <c r="G104" s="21"/>
      <c r="H104" s="16"/>
      <c r="I104" s="21"/>
      <c r="J104" s="21"/>
      <c r="K104" s="22">
        <f t="shared" si="12"/>
        <v>0</v>
      </c>
    </row>
    <row r="105" spans="1:11" ht="15.75">
      <c r="A105" s="23" t="s">
        <v>113</v>
      </c>
      <c r="B105" s="16"/>
      <c r="C105" s="21"/>
      <c r="D105" s="16"/>
      <c r="E105" s="21"/>
      <c r="F105" s="16"/>
      <c r="G105" s="21"/>
      <c r="H105" s="16"/>
      <c r="I105" s="21"/>
      <c r="J105" s="21"/>
      <c r="K105" s="22">
        <f t="shared" si="12"/>
        <v>0</v>
      </c>
    </row>
    <row r="106" spans="1:11" ht="15.75">
      <c r="A106" s="23" t="s">
        <v>114</v>
      </c>
      <c r="B106" s="16">
        <v>45518.400000000001</v>
      </c>
      <c r="C106" s="17">
        <v>45518.400000000001</v>
      </c>
      <c r="D106" s="16"/>
      <c r="E106" s="21"/>
      <c r="F106" s="16"/>
      <c r="G106" s="21"/>
      <c r="H106" s="16"/>
      <c r="I106" s="21"/>
      <c r="J106" s="21"/>
      <c r="K106" s="22">
        <f t="shared" si="12"/>
        <v>45518.400000000001</v>
      </c>
    </row>
    <row r="107" spans="1:11" ht="15.75">
      <c r="A107" s="36" t="s">
        <v>115</v>
      </c>
      <c r="B107" s="27"/>
      <c r="C107" s="26"/>
      <c r="D107" s="27"/>
      <c r="E107" s="26"/>
      <c r="F107" s="27"/>
      <c r="G107" s="26"/>
      <c r="H107" s="27"/>
      <c r="I107" s="26"/>
      <c r="J107" s="26"/>
      <c r="K107" s="22">
        <f t="shared" si="12"/>
        <v>0</v>
      </c>
    </row>
    <row r="108" spans="1:11" ht="15.75">
      <c r="A108" s="36" t="s">
        <v>116</v>
      </c>
      <c r="B108" s="24"/>
      <c r="C108" s="25"/>
      <c r="D108" s="24"/>
      <c r="E108" s="25"/>
      <c r="F108" s="24"/>
      <c r="G108" s="25"/>
      <c r="H108" s="24"/>
      <c r="I108" s="25"/>
      <c r="J108" s="25"/>
      <c r="K108" s="22">
        <f t="shared" si="12"/>
        <v>0</v>
      </c>
    </row>
    <row r="109" spans="1:11" ht="16.5" thickBot="1">
      <c r="A109" s="36"/>
      <c r="B109" s="16"/>
      <c r="C109" s="21"/>
      <c r="D109" s="16"/>
      <c r="E109" s="21"/>
      <c r="F109" s="16"/>
      <c r="G109" s="21"/>
      <c r="H109" s="16"/>
      <c r="I109" s="21"/>
      <c r="J109" s="21"/>
      <c r="K109" s="22">
        <f t="shared" si="12"/>
        <v>0</v>
      </c>
    </row>
    <row r="110" spans="1:11" ht="16.5" thickBot="1">
      <c r="A110" s="12" t="s">
        <v>117</v>
      </c>
      <c r="B110" s="28">
        <f>SUM(B111:B114)</f>
        <v>0</v>
      </c>
      <c r="C110" s="28">
        <f t="shared" ref="C110:J110" si="13">SUM(C111:C114)</f>
        <v>0</v>
      </c>
      <c r="D110" s="28">
        <f t="shared" si="13"/>
        <v>16168.32</v>
      </c>
      <c r="E110" s="28">
        <f t="shared" si="13"/>
        <v>16168.32</v>
      </c>
      <c r="F110" s="28">
        <f t="shared" si="13"/>
        <v>0</v>
      </c>
      <c r="G110" s="28">
        <f t="shared" si="13"/>
        <v>0</v>
      </c>
      <c r="H110" s="28">
        <f t="shared" si="13"/>
        <v>30000</v>
      </c>
      <c r="I110" s="28">
        <f t="shared" si="13"/>
        <v>29925</v>
      </c>
      <c r="J110" s="28">
        <f t="shared" si="13"/>
        <v>0</v>
      </c>
      <c r="K110" s="29">
        <f t="shared" si="12"/>
        <v>46093.32</v>
      </c>
    </row>
    <row r="111" spans="1:11" ht="15.75">
      <c r="A111" s="15" t="s">
        <v>118</v>
      </c>
      <c r="B111" s="69"/>
      <c r="C111" s="70"/>
      <c r="D111" s="24"/>
      <c r="E111" s="70"/>
      <c r="F111" s="69"/>
      <c r="G111" s="70"/>
      <c r="H111" s="24"/>
      <c r="I111" s="70"/>
      <c r="J111" s="70"/>
      <c r="K111" s="71">
        <f t="shared" si="12"/>
        <v>0</v>
      </c>
    </row>
    <row r="112" spans="1:11" ht="31.5">
      <c r="A112" s="36" t="s">
        <v>119</v>
      </c>
      <c r="B112" s="69"/>
      <c r="C112" s="70"/>
      <c r="D112" s="24"/>
      <c r="E112" s="72"/>
      <c r="F112" s="69"/>
      <c r="G112" s="70"/>
      <c r="H112" s="73">
        <v>30000</v>
      </c>
      <c r="I112" s="70">
        <v>29925</v>
      </c>
      <c r="J112" s="70"/>
      <c r="K112" s="71">
        <f t="shared" si="12"/>
        <v>29925</v>
      </c>
    </row>
    <row r="113" spans="1:11" ht="18" customHeight="1">
      <c r="A113" s="36" t="s">
        <v>120</v>
      </c>
      <c r="B113" s="69"/>
      <c r="C113" s="70"/>
      <c r="D113" s="46">
        <v>16168.32</v>
      </c>
      <c r="E113" s="47">
        <v>16168.32</v>
      </c>
      <c r="F113" s="48"/>
      <c r="G113" s="49"/>
      <c r="H113" s="24"/>
      <c r="I113" s="70"/>
      <c r="J113" s="70"/>
      <c r="K113" s="71">
        <f t="shared" si="12"/>
        <v>16168.32</v>
      </c>
    </row>
    <row r="114" spans="1:11" ht="18" customHeight="1" thickBot="1">
      <c r="A114" s="36" t="s">
        <v>121</v>
      </c>
      <c r="B114" s="69"/>
      <c r="C114" s="70"/>
      <c r="D114" s="24"/>
      <c r="E114" s="72"/>
      <c r="F114" s="69"/>
      <c r="G114" s="70"/>
      <c r="H114" s="24"/>
      <c r="I114" s="70"/>
      <c r="J114" s="70"/>
      <c r="K114" s="71">
        <f t="shared" si="12"/>
        <v>0</v>
      </c>
    </row>
    <row r="115" spans="1:11" ht="18" customHeight="1" thickBot="1">
      <c r="A115" s="74" t="s">
        <v>122</v>
      </c>
      <c r="B115" s="75">
        <f t="shared" ref="B115:J115" si="14">SUM(B116:B123)</f>
        <v>0</v>
      </c>
      <c r="C115" s="75">
        <f t="shared" si="14"/>
        <v>0</v>
      </c>
      <c r="D115" s="75">
        <f t="shared" si="14"/>
        <v>143623</v>
      </c>
      <c r="E115" s="75">
        <f t="shared" si="14"/>
        <v>143623</v>
      </c>
      <c r="F115" s="76">
        <f t="shared" si="14"/>
        <v>0</v>
      </c>
      <c r="G115" s="76">
        <f t="shared" si="14"/>
        <v>0</v>
      </c>
      <c r="H115" s="75">
        <f t="shared" si="14"/>
        <v>16000</v>
      </c>
      <c r="I115" s="75">
        <f t="shared" si="14"/>
        <v>16000</v>
      </c>
      <c r="J115" s="75">
        <f t="shared" si="14"/>
        <v>0</v>
      </c>
      <c r="K115" s="29">
        <f>SUM(K116:K123)</f>
        <v>159623</v>
      </c>
    </row>
    <row r="116" spans="1:11" ht="18" customHeight="1">
      <c r="A116" s="36" t="s">
        <v>123</v>
      </c>
      <c r="B116" s="24"/>
      <c r="C116" s="25"/>
      <c r="D116" s="66">
        <v>18049</v>
      </c>
      <c r="E116" s="49">
        <v>18049</v>
      </c>
      <c r="F116" s="48"/>
      <c r="G116" s="49"/>
      <c r="H116" s="24"/>
      <c r="I116" s="25"/>
      <c r="J116" s="25"/>
      <c r="K116" s="77">
        <f t="shared" ref="K116:K123" si="15">C116+E116+J116+I116+G116</f>
        <v>18049</v>
      </c>
    </row>
    <row r="117" spans="1:11" ht="18" customHeight="1">
      <c r="A117" s="36" t="s">
        <v>124</v>
      </c>
      <c r="B117" s="24"/>
      <c r="C117" s="25"/>
      <c r="D117" s="66">
        <v>5741</v>
      </c>
      <c r="E117" s="49">
        <v>5741</v>
      </c>
      <c r="F117" s="48"/>
      <c r="G117" s="49"/>
      <c r="H117" s="24"/>
      <c r="I117" s="25"/>
      <c r="J117" s="25"/>
      <c r="K117" s="77">
        <f t="shared" si="15"/>
        <v>5741</v>
      </c>
    </row>
    <row r="118" spans="1:11" ht="18" customHeight="1">
      <c r="A118" s="36" t="s">
        <v>125</v>
      </c>
      <c r="B118" s="24"/>
      <c r="C118" s="25"/>
      <c r="D118" s="66">
        <v>112333</v>
      </c>
      <c r="E118" s="49">
        <v>112333</v>
      </c>
      <c r="F118" s="48"/>
      <c r="G118" s="49"/>
      <c r="H118" s="24"/>
      <c r="I118" s="25"/>
      <c r="J118" s="25"/>
      <c r="K118" s="77">
        <f t="shared" si="15"/>
        <v>112333</v>
      </c>
    </row>
    <row r="119" spans="1:11" ht="28.5" customHeight="1">
      <c r="A119" s="36" t="s">
        <v>126</v>
      </c>
      <c r="B119" s="24"/>
      <c r="C119" s="25"/>
      <c r="D119" s="66">
        <v>7500</v>
      </c>
      <c r="E119" s="49">
        <v>7500</v>
      </c>
      <c r="F119" s="48"/>
      <c r="G119" s="49"/>
      <c r="H119" s="24">
        <v>6000</v>
      </c>
      <c r="I119" s="25">
        <v>6000</v>
      </c>
      <c r="J119" s="25"/>
      <c r="K119" s="77">
        <f t="shared" si="15"/>
        <v>13500</v>
      </c>
    </row>
    <row r="120" spans="1:11" ht="18" customHeight="1">
      <c r="A120" s="36" t="s">
        <v>127</v>
      </c>
      <c r="B120" s="24"/>
      <c r="C120" s="25"/>
      <c r="D120" s="24"/>
      <c r="E120" s="25"/>
      <c r="F120" s="24"/>
      <c r="G120" s="25"/>
      <c r="H120" s="24">
        <v>10000</v>
      </c>
      <c r="I120" s="25">
        <v>10000</v>
      </c>
      <c r="J120" s="25"/>
      <c r="K120" s="77">
        <f t="shared" si="15"/>
        <v>10000</v>
      </c>
    </row>
    <row r="121" spans="1:11" ht="26.25" customHeight="1">
      <c r="A121" s="36" t="s">
        <v>128</v>
      </c>
      <c r="B121" s="24"/>
      <c r="C121" s="25"/>
      <c r="D121" s="24"/>
      <c r="E121" s="25"/>
      <c r="F121" s="24"/>
      <c r="G121" s="25"/>
      <c r="H121" s="24"/>
      <c r="I121" s="25"/>
      <c r="J121" s="25"/>
      <c r="K121" s="77">
        <f t="shared" si="15"/>
        <v>0</v>
      </c>
    </row>
    <row r="122" spans="1:11" ht="18" customHeight="1">
      <c r="A122" s="36" t="s">
        <v>129</v>
      </c>
      <c r="B122" s="24"/>
      <c r="C122" s="25"/>
      <c r="D122" s="24"/>
      <c r="E122" s="25"/>
      <c r="F122" s="24"/>
      <c r="G122" s="25"/>
      <c r="H122" s="24"/>
      <c r="I122" s="25"/>
      <c r="J122" s="25"/>
      <c r="K122" s="77">
        <f t="shared" si="15"/>
        <v>0</v>
      </c>
    </row>
    <row r="123" spans="1:11" ht="18" customHeight="1" thickBot="1">
      <c r="A123" s="36" t="s">
        <v>130</v>
      </c>
      <c r="B123" s="24"/>
      <c r="C123" s="25"/>
      <c r="D123" s="24"/>
      <c r="E123" s="25"/>
      <c r="F123" s="24"/>
      <c r="G123" s="25"/>
      <c r="H123" s="24"/>
      <c r="I123" s="25"/>
      <c r="J123" s="25"/>
      <c r="K123" s="77">
        <f t="shared" si="15"/>
        <v>0</v>
      </c>
    </row>
    <row r="124" spans="1:11" ht="18" customHeight="1" thickBot="1">
      <c r="A124" s="12" t="s">
        <v>131</v>
      </c>
      <c r="B124" s="14">
        <f>SUM(B125:B131)</f>
        <v>1049739.29</v>
      </c>
      <c r="C124" s="14">
        <f>SUM(C125:C133)</f>
        <v>1049739.29</v>
      </c>
      <c r="D124" s="14">
        <f>SUM(D125:D131)</f>
        <v>0</v>
      </c>
      <c r="E124" s="14">
        <f>SUM(E125:E133)</f>
        <v>0</v>
      </c>
      <c r="F124" s="14">
        <f>SUM(F125:F131)</f>
        <v>0</v>
      </c>
      <c r="G124" s="14">
        <f>SUM(G125:G133)</f>
        <v>0</v>
      </c>
      <c r="H124" s="14">
        <f>SUM(H125:H133)</f>
        <v>82537</v>
      </c>
      <c r="I124" s="14">
        <f>SUM(I125:I133)</f>
        <v>81707</v>
      </c>
      <c r="J124" s="14">
        <f>SUM(J125:J133)</f>
        <v>0</v>
      </c>
      <c r="K124" s="29">
        <f>SUM(K125:K133)</f>
        <v>1131446.29</v>
      </c>
    </row>
    <row r="125" spans="1:11" ht="18" customHeight="1">
      <c r="A125" s="36" t="s">
        <v>132</v>
      </c>
      <c r="B125" s="16">
        <v>390</v>
      </c>
      <c r="C125" s="31">
        <v>390</v>
      </c>
      <c r="D125" s="16"/>
      <c r="E125" s="21"/>
      <c r="F125" s="16"/>
      <c r="G125" s="21"/>
      <c r="H125" s="16">
        <v>64037</v>
      </c>
      <c r="I125" s="21">
        <v>64037</v>
      </c>
      <c r="J125" s="21"/>
      <c r="K125" s="22">
        <f t="shared" ref="K125:K133" si="16">C125+E125+J125+I125+G125</f>
        <v>64427</v>
      </c>
    </row>
    <row r="126" spans="1:11" ht="18" customHeight="1">
      <c r="A126" s="36" t="s">
        <v>133</v>
      </c>
      <c r="B126" s="16">
        <v>1049349.29</v>
      </c>
      <c r="C126" s="21">
        <v>1049349.29</v>
      </c>
      <c r="D126" s="16"/>
      <c r="E126" s="21"/>
      <c r="F126" s="16"/>
      <c r="G126" s="21"/>
      <c r="H126" s="16"/>
      <c r="I126" s="21"/>
      <c r="J126" s="21"/>
      <c r="K126" s="22">
        <f t="shared" si="16"/>
        <v>1049349.29</v>
      </c>
    </row>
    <row r="127" spans="1:11" ht="18" customHeight="1">
      <c r="A127" s="37" t="s">
        <v>134</v>
      </c>
      <c r="B127" s="16"/>
      <c r="C127" s="21"/>
      <c r="D127" s="16"/>
      <c r="E127" s="21"/>
      <c r="F127" s="16"/>
      <c r="G127" s="21"/>
      <c r="H127" s="16"/>
      <c r="I127" s="21"/>
      <c r="J127" s="21"/>
      <c r="K127" s="22">
        <f t="shared" si="16"/>
        <v>0</v>
      </c>
    </row>
    <row r="128" spans="1:11" ht="18" customHeight="1">
      <c r="A128" s="37" t="s">
        <v>135</v>
      </c>
      <c r="B128" s="16"/>
      <c r="C128" s="21"/>
      <c r="D128" s="16"/>
      <c r="E128" s="21"/>
      <c r="F128" s="16"/>
      <c r="G128" s="21"/>
      <c r="H128" s="16"/>
      <c r="I128" s="21"/>
      <c r="J128" s="21"/>
      <c r="K128" s="22">
        <f t="shared" si="16"/>
        <v>0</v>
      </c>
    </row>
    <row r="129" spans="1:11" ht="18" customHeight="1">
      <c r="A129" s="23" t="s">
        <v>136</v>
      </c>
      <c r="B129" s="16"/>
      <c r="C129" s="21"/>
      <c r="D129" s="16"/>
      <c r="E129" s="21"/>
      <c r="F129" s="16"/>
      <c r="G129" s="21"/>
      <c r="H129" s="16"/>
      <c r="I129" s="21"/>
      <c r="J129" s="21"/>
      <c r="K129" s="22">
        <f t="shared" si="16"/>
        <v>0</v>
      </c>
    </row>
    <row r="130" spans="1:11" ht="18" customHeight="1">
      <c r="A130" s="23" t="s">
        <v>137</v>
      </c>
      <c r="B130" s="16"/>
      <c r="C130" s="21"/>
      <c r="D130" s="16"/>
      <c r="E130" s="21"/>
      <c r="F130" s="16"/>
      <c r="G130" s="21"/>
      <c r="H130" s="16"/>
      <c r="I130" s="21"/>
      <c r="J130" s="21"/>
      <c r="K130" s="22">
        <f t="shared" si="16"/>
        <v>0</v>
      </c>
    </row>
    <row r="131" spans="1:11" ht="18" customHeight="1">
      <c r="A131" s="36" t="s">
        <v>138</v>
      </c>
      <c r="B131" s="78"/>
      <c r="C131" s="21"/>
      <c r="D131" s="16"/>
      <c r="E131" s="21"/>
      <c r="F131" s="16"/>
      <c r="G131" s="21"/>
      <c r="H131" s="16"/>
      <c r="I131" s="21"/>
      <c r="J131" s="21"/>
      <c r="K131" s="22">
        <f t="shared" si="16"/>
        <v>0</v>
      </c>
    </row>
    <row r="132" spans="1:11" ht="18" customHeight="1">
      <c r="A132" s="36" t="s">
        <v>87</v>
      </c>
      <c r="B132" s="24"/>
      <c r="C132" s="25"/>
      <c r="D132" s="24"/>
      <c r="E132" s="25"/>
      <c r="F132" s="24"/>
      <c r="G132" s="25"/>
      <c r="H132" s="24">
        <v>14000</v>
      </c>
      <c r="I132" s="25">
        <v>13770</v>
      </c>
      <c r="J132" s="25"/>
      <c r="K132" s="22">
        <f t="shared" si="16"/>
        <v>13770</v>
      </c>
    </row>
    <row r="133" spans="1:11" ht="18" customHeight="1" thickBot="1">
      <c r="A133" s="36" t="s">
        <v>139</v>
      </c>
      <c r="B133" s="24"/>
      <c r="C133" s="25"/>
      <c r="D133" s="24"/>
      <c r="E133" s="25"/>
      <c r="F133" s="24"/>
      <c r="G133" s="25"/>
      <c r="H133" s="24">
        <v>4500</v>
      </c>
      <c r="I133" s="25">
        <v>3900</v>
      </c>
      <c r="J133" s="25"/>
      <c r="K133" s="22">
        <f t="shared" si="16"/>
        <v>3900</v>
      </c>
    </row>
    <row r="134" spans="1:11" ht="18" customHeight="1" thickBot="1">
      <c r="A134" s="74" t="s">
        <v>140</v>
      </c>
      <c r="B134" s="79">
        <f>SUM(B135:B158)</f>
        <v>17891.759999999998</v>
      </c>
      <c r="C134" s="14">
        <f t="shared" ref="C134:J134" si="17">SUM(C135:C158)</f>
        <v>17891.759999999998</v>
      </c>
      <c r="D134" s="14">
        <f t="shared" si="17"/>
        <v>1736980.1</v>
      </c>
      <c r="E134" s="14">
        <f>SUM(E135:E158)</f>
        <v>1736980.1</v>
      </c>
      <c r="F134" s="14">
        <f t="shared" si="17"/>
        <v>126254.9</v>
      </c>
      <c r="G134" s="14">
        <f>SUM(G135:G158)</f>
        <v>126254.9</v>
      </c>
      <c r="H134" s="14">
        <f t="shared" si="17"/>
        <v>947841.4</v>
      </c>
      <c r="I134" s="14">
        <f t="shared" si="17"/>
        <v>947474.20000000007</v>
      </c>
      <c r="J134" s="14">
        <f t="shared" si="17"/>
        <v>2218411.59</v>
      </c>
      <c r="K134" s="29">
        <f>SUM(K135:K158)</f>
        <v>5047012.5499999989</v>
      </c>
    </row>
    <row r="135" spans="1:11" ht="18" customHeight="1">
      <c r="A135" s="36" t="s">
        <v>141</v>
      </c>
      <c r="B135" s="16"/>
      <c r="C135" s="21"/>
      <c r="D135" s="16"/>
      <c r="E135" s="25"/>
      <c r="F135" s="24"/>
      <c r="G135" s="25"/>
      <c r="H135" s="24"/>
      <c r="I135" s="25"/>
      <c r="J135" s="25"/>
      <c r="K135" s="71">
        <f t="shared" ref="K135:K158" si="18">C135+E135+J135+I135+G135</f>
        <v>0</v>
      </c>
    </row>
    <row r="136" spans="1:11" ht="18" customHeight="1">
      <c r="A136" s="15" t="s">
        <v>142</v>
      </c>
      <c r="B136" s="16"/>
      <c r="C136" s="21"/>
      <c r="D136" s="16"/>
      <c r="E136" s="25"/>
      <c r="F136" s="24"/>
      <c r="G136" s="25"/>
      <c r="H136" s="24">
        <f>457948.26-16985.26</f>
        <v>440963</v>
      </c>
      <c r="I136" s="49">
        <v>440700.3</v>
      </c>
      <c r="J136" s="49">
        <v>2218411.59</v>
      </c>
      <c r="K136" s="71">
        <f t="shared" si="18"/>
        <v>2659111.8899999997</v>
      </c>
    </row>
    <row r="137" spans="1:11" ht="18" customHeight="1">
      <c r="A137" s="36" t="s">
        <v>143</v>
      </c>
      <c r="B137" s="16"/>
      <c r="C137" s="21"/>
      <c r="D137" s="16"/>
      <c r="E137" s="25"/>
      <c r="F137" s="24"/>
      <c r="G137" s="25"/>
      <c r="H137" s="24"/>
      <c r="I137" s="25"/>
      <c r="J137" s="25"/>
      <c r="K137" s="71">
        <f t="shared" si="18"/>
        <v>0</v>
      </c>
    </row>
    <row r="138" spans="1:11" ht="18" customHeight="1">
      <c r="A138" s="36" t="s">
        <v>144</v>
      </c>
      <c r="B138" s="16"/>
      <c r="C138" s="21"/>
      <c r="D138" s="16"/>
      <c r="E138" s="25"/>
      <c r="F138" s="24"/>
      <c r="G138" s="25"/>
      <c r="H138" s="24"/>
      <c r="I138" s="25"/>
      <c r="J138" s="25"/>
      <c r="K138" s="71">
        <f t="shared" si="18"/>
        <v>0</v>
      </c>
    </row>
    <row r="139" spans="1:11" ht="18" customHeight="1">
      <c r="A139" s="36" t="s">
        <v>145</v>
      </c>
      <c r="B139" s="16"/>
      <c r="C139" s="21"/>
      <c r="D139" s="80">
        <v>190995</v>
      </c>
      <c r="E139" s="81">
        <v>190995</v>
      </c>
      <c r="F139" s="48"/>
      <c r="G139" s="49"/>
      <c r="H139" s="24">
        <v>30000</v>
      </c>
      <c r="I139" s="49">
        <v>29985</v>
      </c>
      <c r="J139" s="25"/>
      <c r="K139" s="71">
        <f t="shared" si="18"/>
        <v>220980</v>
      </c>
    </row>
    <row r="140" spans="1:11" ht="18" customHeight="1">
      <c r="A140" s="36" t="s">
        <v>146</v>
      </c>
      <c r="B140" s="16"/>
      <c r="C140" s="21"/>
      <c r="D140" s="24">
        <v>472886</v>
      </c>
      <c r="E140" s="25">
        <v>472886</v>
      </c>
      <c r="F140" s="24"/>
      <c r="G140" s="25"/>
      <c r="H140" s="24"/>
      <c r="I140" s="25"/>
      <c r="J140" s="25"/>
      <c r="K140" s="71">
        <f t="shared" si="18"/>
        <v>472886</v>
      </c>
    </row>
    <row r="141" spans="1:11" ht="18" customHeight="1">
      <c r="A141" s="36" t="s">
        <v>147</v>
      </c>
      <c r="B141" s="16"/>
      <c r="C141" s="21"/>
      <c r="D141" s="80">
        <v>85480</v>
      </c>
      <c r="E141" s="81">
        <v>85480</v>
      </c>
      <c r="F141" s="48"/>
      <c r="G141" s="49"/>
      <c r="H141" s="24"/>
      <c r="I141" s="25"/>
      <c r="J141" s="25"/>
      <c r="K141" s="71">
        <f t="shared" si="18"/>
        <v>85480</v>
      </c>
    </row>
    <row r="142" spans="1:11" ht="18" customHeight="1">
      <c r="A142" s="36" t="s">
        <v>148</v>
      </c>
      <c r="B142" s="16"/>
      <c r="C142" s="21"/>
      <c r="D142" s="24">
        <v>11400</v>
      </c>
      <c r="E142" s="25">
        <v>11400</v>
      </c>
      <c r="F142" s="24"/>
      <c r="G142" s="25"/>
      <c r="H142" s="24"/>
      <c r="I142" s="25"/>
      <c r="J142" s="25"/>
      <c r="K142" s="71">
        <f t="shared" si="18"/>
        <v>11400</v>
      </c>
    </row>
    <row r="143" spans="1:11" ht="18" customHeight="1">
      <c r="A143" s="36" t="s">
        <v>149</v>
      </c>
      <c r="B143" s="16"/>
      <c r="C143" s="21"/>
      <c r="D143" s="80">
        <v>867027.1</v>
      </c>
      <c r="E143" s="81">
        <v>867027.1</v>
      </c>
      <c r="F143" s="48"/>
      <c r="G143" s="49"/>
      <c r="H143" s="24">
        <v>85500</v>
      </c>
      <c r="I143" s="49">
        <v>85498</v>
      </c>
      <c r="J143" s="25"/>
      <c r="K143" s="71">
        <f t="shared" si="18"/>
        <v>952525.1</v>
      </c>
    </row>
    <row r="144" spans="1:11" ht="18" customHeight="1">
      <c r="A144" s="36" t="s">
        <v>150</v>
      </c>
      <c r="B144" s="16"/>
      <c r="C144" s="21"/>
      <c r="D144" s="80">
        <v>109192</v>
      </c>
      <c r="E144" s="81">
        <v>109192</v>
      </c>
      <c r="F144" s="48"/>
      <c r="G144" s="49"/>
      <c r="H144" s="24"/>
      <c r="I144" s="49"/>
      <c r="J144" s="25"/>
      <c r="K144" s="71">
        <f t="shared" si="18"/>
        <v>109192</v>
      </c>
    </row>
    <row r="145" spans="1:11" ht="18" customHeight="1">
      <c r="A145" s="36" t="s">
        <v>151</v>
      </c>
      <c r="B145" s="16"/>
      <c r="C145" s="21"/>
      <c r="D145" s="16"/>
      <c r="E145" s="25"/>
      <c r="F145" s="24"/>
      <c r="G145" s="25"/>
      <c r="H145" s="73">
        <v>13275</v>
      </c>
      <c r="I145" s="25">
        <v>13275</v>
      </c>
      <c r="J145" s="25"/>
      <c r="K145" s="71">
        <f t="shared" si="18"/>
        <v>13275</v>
      </c>
    </row>
    <row r="146" spans="1:11" ht="18" customHeight="1">
      <c r="A146" s="36" t="s">
        <v>152</v>
      </c>
      <c r="B146" s="16"/>
      <c r="C146" s="21"/>
      <c r="D146" s="16"/>
      <c r="E146" s="25"/>
      <c r="F146" s="24"/>
      <c r="G146" s="25"/>
      <c r="H146" s="24">
        <v>368300</v>
      </c>
      <c r="I146" s="49">
        <v>368212.5</v>
      </c>
      <c r="J146" s="25"/>
      <c r="K146" s="71">
        <f t="shared" si="18"/>
        <v>368212.5</v>
      </c>
    </row>
    <row r="147" spans="1:11" ht="18" customHeight="1">
      <c r="A147" s="36" t="s">
        <v>153</v>
      </c>
      <c r="B147" s="16"/>
      <c r="C147" s="21"/>
      <c r="D147" s="16"/>
      <c r="E147" s="25"/>
      <c r="F147" s="24"/>
      <c r="G147" s="25"/>
      <c r="H147" s="24"/>
      <c r="I147" s="25"/>
      <c r="J147" s="25"/>
      <c r="K147" s="71">
        <f t="shared" si="18"/>
        <v>0</v>
      </c>
    </row>
    <row r="148" spans="1:11" ht="18" customHeight="1">
      <c r="A148" s="36" t="s">
        <v>154</v>
      </c>
      <c r="B148" s="16"/>
      <c r="C148" s="21"/>
      <c r="D148" s="16"/>
      <c r="E148" s="25"/>
      <c r="F148" s="82">
        <v>126254.9</v>
      </c>
      <c r="G148" s="83">
        <v>126254.9</v>
      </c>
      <c r="H148" s="82">
        <v>9803.4</v>
      </c>
      <c r="I148" s="49">
        <v>9803.4</v>
      </c>
      <c r="J148" s="25"/>
      <c r="K148" s="71">
        <f t="shared" si="18"/>
        <v>136058.29999999999</v>
      </c>
    </row>
    <row r="149" spans="1:11" ht="18" customHeight="1">
      <c r="A149" s="36" t="s">
        <v>155</v>
      </c>
      <c r="B149" s="16"/>
      <c r="C149" s="21"/>
      <c r="D149" s="16"/>
      <c r="E149" s="25"/>
      <c r="F149" s="24"/>
      <c r="G149" s="25"/>
      <c r="H149" s="24"/>
      <c r="I149" s="25"/>
      <c r="J149" s="25"/>
      <c r="K149" s="71">
        <f t="shared" si="18"/>
        <v>0</v>
      </c>
    </row>
    <row r="150" spans="1:11" ht="18" customHeight="1">
      <c r="A150" s="36" t="s">
        <v>156</v>
      </c>
      <c r="B150" s="16"/>
      <c r="C150" s="21"/>
      <c r="D150" s="16"/>
      <c r="E150" s="25"/>
      <c r="F150" s="24"/>
      <c r="G150" s="25"/>
      <c r="H150" s="24"/>
      <c r="I150" s="25"/>
      <c r="J150" s="25"/>
      <c r="K150" s="71">
        <f t="shared" si="18"/>
        <v>0</v>
      </c>
    </row>
    <row r="151" spans="1:11" ht="18" customHeight="1">
      <c r="A151" s="23" t="s">
        <v>157</v>
      </c>
      <c r="B151" s="16"/>
      <c r="C151" s="21"/>
      <c r="D151" s="16"/>
      <c r="E151" s="25"/>
      <c r="F151" s="24"/>
      <c r="G151" s="25"/>
      <c r="H151" s="24"/>
      <c r="I151" s="25"/>
      <c r="J151" s="25"/>
      <c r="K151" s="71">
        <f t="shared" si="18"/>
        <v>0</v>
      </c>
    </row>
    <row r="152" spans="1:11" ht="18" customHeight="1">
      <c r="A152" s="36" t="s">
        <v>158</v>
      </c>
      <c r="B152" s="16"/>
      <c r="C152" s="21"/>
      <c r="D152" s="16"/>
      <c r="E152" s="25"/>
      <c r="F152" s="24"/>
      <c r="G152" s="25"/>
      <c r="H152" s="24"/>
      <c r="I152" s="25"/>
      <c r="J152" s="25"/>
      <c r="K152" s="71">
        <f t="shared" si="18"/>
        <v>0</v>
      </c>
    </row>
    <row r="153" spans="1:11" ht="18" customHeight="1">
      <c r="A153" s="36" t="s">
        <v>159</v>
      </c>
      <c r="B153" s="16"/>
      <c r="C153" s="21"/>
      <c r="D153" s="16"/>
      <c r="E153" s="25"/>
      <c r="F153" s="24"/>
      <c r="G153" s="25"/>
      <c r="H153" s="24"/>
      <c r="I153" s="25"/>
      <c r="J153" s="25"/>
      <c r="K153" s="71">
        <f t="shared" si="18"/>
        <v>0</v>
      </c>
    </row>
    <row r="154" spans="1:11" ht="18" customHeight="1">
      <c r="A154" s="36" t="s">
        <v>160</v>
      </c>
      <c r="B154" s="16">
        <v>17891.759999999998</v>
      </c>
      <c r="C154" s="17">
        <v>17891.759999999998</v>
      </c>
      <c r="D154" s="16"/>
      <c r="E154" s="25"/>
      <c r="F154" s="24"/>
      <c r="G154" s="25"/>
      <c r="H154" s="24"/>
      <c r="I154" s="25"/>
      <c r="J154" s="25"/>
      <c r="K154" s="71">
        <f t="shared" si="18"/>
        <v>17891.759999999998</v>
      </c>
    </row>
    <row r="155" spans="1:11" ht="18" customHeight="1">
      <c r="A155" s="36" t="s">
        <v>161</v>
      </c>
      <c r="B155" s="16"/>
      <c r="C155" s="21"/>
      <c r="D155" s="16"/>
      <c r="E155" s="25"/>
      <c r="F155" s="24"/>
      <c r="G155" s="25"/>
      <c r="H155" s="24"/>
      <c r="I155" s="25"/>
      <c r="J155" s="25"/>
      <c r="K155" s="71">
        <f t="shared" si="18"/>
        <v>0</v>
      </c>
    </row>
    <row r="156" spans="1:11" ht="18" customHeight="1">
      <c r="A156" s="36" t="s">
        <v>162</v>
      </c>
      <c r="B156" s="16"/>
      <c r="C156" s="21"/>
      <c r="D156" s="16"/>
      <c r="E156" s="25"/>
      <c r="F156" s="24"/>
      <c r="G156" s="25"/>
      <c r="H156" s="24"/>
      <c r="I156" s="25"/>
      <c r="J156" s="25"/>
      <c r="K156" s="71">
        <f t="shared" si="18"/>
        <v>0</v>
      </c>
    </row>
    <row r="157" spans="1:11" ht="18" customHeight="1">
      <c r="A157" s="36" t="s">
        <v>163</v>
      </c>
      <c r="B157" s="16"/>
      <c r="C157" s="21"/>
      <c r="D157" s="16"/>
      <c r="E157" s="25"/>
      <c r="F157" s="24"/>
      <c r="G157" s="25"/>
      <c r="H157" s="24"/>
      <c r="I157" s="25"/>
      <c r="J157" s="25"/>
      <c r="K157" s="71">
        <f t="shared" si="18"/>
        <v>0</v>
      </c>
    </row>
    <row r="158" spans="1:11" ht="18" customHeight="1">
      <c r="A158" s="36" t="s">
        <v>164</v>
      </c>
      <c r="B158" s="16"/>
      <c r="C158" s="21"/>
      <c r="D158" s="16"/>
      <c r="E158" s="25"/>
      <c r="F158" s="24"/>
      <c r="G158" s="25"/>
      <c r="H158" s="24"/>
      <c r="I158" s="25"/>
      <c r="J158" s="25"/>
      <c r="K158" s="71">
        <f t="shared" si="18"/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№1 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гл.бухгалтер</dc:creator>
  <cp:lastModifiedBy>гл.бухгалтер</cp:lastModifiedBy>
  <dcterms:created xsi:type="dcterms:W3CDTF">2020-01-20T06:38:19Z</dcterms:created>
  <dcterms:modified xsi:type="dcterms:W3CDTF">2020-01-20T06:38:34Z</dcterms:modified>
</cp:coreProperties>
</file>